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015F9F3B-FCFF-4993-9883-109B2F0494CB}" xr6:coauthVersionLast="47" xr6:coauthVersionMax="47" xr10:uidLastSave="{00000000-0000-0000-0000-000000000000}"/>
  <bookViews>
    <workbookView xWindow="-108" yWindow="-108" windowWidth="23256" windowHeight="12576" tabRatio="905" firstSheet="4" activeTab="11" xr2:uid="{00000000-000D-0000-FFFF-FFFF00000000}"/>
  </bookViews>
  <sheets>
    <sheet name="leden 2022" sheetId="49" r:id="rId1"/>
    <sheet name="únor 2022" sheetId="50" r:id="rId2"/>
    <sheet name="březen 2022" sheetId="51" r:id="rId3"/>
    <sheet name="duben 2022" sheetId="52" r:id="rId4"/>
    <sheet name="květen 2022" sheetId="53" r:id="rId5"/>
    <sheet name="červen 2022" sheetId="54" r:id="rId6"/>
    <sheet name="červenec 2022" sheetId="55" r:id="rId7"/>
    <sheet name="srpen 2022" sheetId="56" r:id="rId8"/>
    <sheet name="září 2022" sheetId="57" r:id="rId9"/>
    <sheet name="říjen 2022" sheetId="58" r:id="rId10"/>
    <sheet name="listopad 2022" sheetId="59" r:id="rId11"/>
    <sheet name="prosinec 2022" sheetId="60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6" i="60" l="1"/>
  <c r="F39" i="60"/>
  <c r="E29" i="60"/>
  <c r="E26" i="60"/>
  <c r="E23" i="60"/>
  <c r="E21" i="60"/>
  <c r="E20" i="60" l="1"/>
  <c r="F27" i="60" s="1"/>
  <c r="F32" i="60"/>
  <c r="F33" i="60" l="1"/>
  <c r="F21" i="60"/>
  <c r="F30" i="60"/>
  <c r="F24" i="60"/>
  <c r="F29" i="60"/>
  <c r="F23" i="60"/>
  <c r="F22" i="60"/>
  <c r="F31" i="60"/>
  <c r="F28" i="60"/>
  <c r="F25" i="60"/>
  <c r="F26" i="60"/>
  <c r="E29" i="59"/>
  <c r="D46" i="59"/>
  <c r="F39" i="59"/>
  <c r="E26" i="59"/>
  <c r="E23" i="59"/>
  <c r="F32" i="59" s="1"/>
  <c r="E21" i="59"/>
  <c r="D46" i="58"/>
  <c r="F39" i="58"/>
  <c r="E29" i="58"/>
  <c r="E26" i="58"/>
  <c r="E23" i="58"/>
  <c r="F32" i="58" s="1"/>
  <c r="E21" i="58"/>
  <c r="D46" i="57"/>
  <c r="F39" i="57"/>
  <c r="E29" i="57"/>
  <c r="E26" i="57"/>
  <c r="E23" i="57"/>
  <c r="F32" i="57" s="1"/>
  <c r="E21" i="57"/>
  <c r="D46" i="56"/>
  <c r="F39" i="56"/>
  <c r="E29" i="56"/>
  <c r="E26" i="56"/>
  <c r="E23" i="56"/>
  <c r="E21" i="56"/>
  <c r="D46" i="55"/>
  <c r="F39" i="55"/>
  <c r="E29" i="55"/>
  <c r="E26" i="55"/>
  <c r="E23" i="55"/>
  <c r="F32" i="55" s="1"/>
  <c r="E21" i="55"/>
  <c r="D46" i="54"/>
  <c r="F39" i="54"/>
  <c r="E29" i="54"/>
  <c r="E26" i="54"/>
  <c r="E23" i="54"/>
  <c r="F32" i="54" s="1"/>
  <c r="E21" i="54"/>
  <c r="D46" i="53"/>
  <c r="F39" i="53"/>
  <c r="E29" i="53"/>
  <c r="E26" i="53"/>
  <c r="E23" i="53"/>
  <c r="F32" i="53" s="1"/>
  <c r="E21" i="53"/>
  <c r="D46" i="52"/>
  <c r="F39" i="52"/>
  <c r="E29" i="52"/>
  <c r="E26" i="52"/>
  <c r="E23" i="52"/>
  <c r="F32" i="52" s="1"/>
  <c r="E21" i="52"/>
  <c r="D46" i="51"/>
  <c r="F39" i="51"/>
  <c r="E29" i="51"/>
  <c r="E26" i="51"/>
  <c r="E23" i="51"/>
  <c r="F32" i="51" s="1"/>
  <c r="E21" i="51"/>
  <c r="D46" i="50"/>
  <c r="F39" i="50"/>
  <c r="E29" i="50"/>
  <c r="E26" i="50"/>
  <c r="E23" i="50"/>
  <c r="F32" i="50" s="1"/>
  <c r="E21" i="50"/>
  <c r="D46" i="49"/>
  <c r="F39" i="49"/>
  <c r="E29" i="49"/>
  <c r="E26" i="49"/>
  <c r="E23" i="49"/>
  <c r="E21" i="49"/>
  <c r="F20" i="60" l="1"/>
  <c r="E20" i="59"/>
  <c r="F23" i="59" s="1"/>
  <c r="E20" i="58"/>
  <c r="F26" i="58" s="1"/>
  <c r="E20" i="57"/>
  <c r="F29" i="57" s="1"/>
  <c r="E20" i="56"/>
  <c r="F21" i="56" s="1"/>
  <c r="F32" i="56"/>
  <c r="E20" i="55"/>
  <c r="F29" i="55" s="1"/>
  <c r="E20" i="54"/>
  <c r="F29" i="54" s="1"/>
  <c r="E20" i="53"/>
  <c r="F23" i="53" s="1"/>
  <c r="E20" i="52"/>
  <c r="E20" i="51"/>
  <c r="F26" i="51" s="1"/>
  <c r="E20" i="50"/>
  <c r="F29" i="50" s="1"/>
  <c r="E20" i="49"/>
  <c r="F30" i="49" s="1"/>
  <c r="F32" i="49"/>
  <c r="F21" i="59" l="1"/>
  <c r="F28" i="59"/>
  <c r="F22" i="59"/>
  <c r="F26" i="59"/>
  <c r="F27" i="59"/>
  <c r="F33" i="59"/>
  <c r="F31" i="59"/>
  <c r="F25" i="59"/>
  <c r="F30" i="59"/>
  <c r="F24" i="59"/>
  <c r="F29" i="59"/>
  <c r="F29" i="58"/>
  <c r="F28" i="58"/>
  <c r="F22" i="58"/>
  <c r="F27" i="58"/>
  <c r="F33" i="58"/>
  <c r="F31" i="58"/>
  <c r="F25" i="58"/>
  <c r="F30" i="58"/>
  <c r="F24" i="58"/>
  <c r="F23" i="58"/>
  <c r="F21" i="58"/>
  <c r="F26" i="57"/>
  <c r="F33" i="57"/>
  <c r="F22" i="57"/>
  <c r="F21" i="57"/>
  <c r="F28" i="57"/>
  <c r="F31" i="57"/>
  <c r="F25" i="57"/>
  <c r="F30" i="57"/>
  <c r="F24" i="57"/>
  <c r="F27" i="57"/>
  <c r="F23" i="57"/>
  <c r="F26" i="56"/>
  <c r="F31" i="56"/>
  <c r="F33" i="56"/>
  <c r="F25" i="56"/>
  <c r="F23" i="56"/>
  <c r="F28" i="56"/>
  <c r="F30" i="56"/>
  <c r="F27" i="56"/>
  <c r="F22" i="56"/>
  <c r="F29" i="56"/>
  <c r="F24" i="56"/>
  <c r="F23" i="55"/>
  <c r="F33" i="55"/>
  <c r="F31" i="55"/>
  <c r="F25" i="55"/>
  <c r="F30" i="55"/>
  <c r="F24" i="55"/>
  <c r="F28" i="55"/>
  <c r="F22" i="55"/>
  <c r="F27" i="55"/>
  <c r="F26" i="55"/>
  <c r="F21" i="55"/>
  <c r="F21" i="54"/>
  <c r="F27" i="54"/>
  <c r="F33" i="54"/>
  <c r="F26" i="54"/>
  <c r="F28" i="54"/>
  <c r="F31" i="54"/>
  <c r="F25" i="54"/>
  <c r="F30" i="54"/>
  <c r="F24" i="54"/>
  <c r="F22" i="54"/>
  <c r="F23" i="54"/>
  <c r="F28" i="53"/>
  <c r="F22" i="53"/>
  <c r="F21" i="53"/>
  <c r="F27" i="53"/>
  <c r="F33" i="53"/>
  <c r="F24" i="53"/>
  <c r="F31" i="53"/>
  <c r="F25" i="53"/>
  <c r="F30" i="53"/>
  <c r="F26" i="53"/>
  <c r="F29" i="53"/>
  <c r="F27" i="52"/>
  <c r="F33" i="52"/>
  <c r="F31" i="52"/>
  <c r="F25" i="52"/>
  <c r="F30" i="52"/>
  <c r="F24" i="52"/>
  <c r="F28" i="52"/>
  <c r="F22" i="52"/>
  <c r="F29" i="52"/>
  <c r="F21" i="52"/>
  <c r="F23" i="52"/>
  <c r="F26" i="52"/>
  <c r="F23" i="51"/>
  <c r="F29" i="51"/>
  <c r="F33" i="51"/>
  <c r="F20" i="51" s="1"/>
  <c r="F28" i="51"/>
  <c r="F22" i="51"/>
  <c r="F21" i="51"/>
  <c r="F31" i="51"/>
  <c r="F25" i="51"/>
  <c r="F30" i="51"/>
  <c r="F24" i="51"/>
  <c r="F27" i="51"/>
  <c r="F26" i="50"/>
  <c r="F21" i="50"/>
  <c r="F27" i="50"/>
  <c r="F33" i="50"/>
  <c r="F25" i="50"/>
  <c r="F30" i="50"/>
  <c r="F24" i="50"/>
  <c r="F28" i="50"/>
  <c r="F22" i="50"/>
  <c r="F31" i="50"/>
  <c r="F23" i="50"/>
  <c r="F28" i="49"/>
  <c r="F27" i="49"/>
  <c r="F24" i="49"/>
  <c r="F31" i="49"/>
  <c r="F22" i="49"/>
  <c r="F23" i="49"/>
  <c r="F26" i="49"/>
  <c r="F25" i="49"/>
  <c r="F21" i="49"/>
  <c r="F29" i="49"/>
  <c r="F33" i="49"/>
  <c r="F20" i="59" l="1"/>
  <c r="F20" i="58"/>
  <c r="F20" i="57"/>
  <c r="F20" i="56"/>
  <c r="F20" i="55"/>
  <c r="F20" i="54"/>
  <c r="F20" i="53"/>
  <c r="F20" i="52"/>
  <c r="F20" i="50"/>
  <c r="F20" i="49"/>
</calcChain>
</file>

<file path=xl/sharedStrings.xml><?xml version="1.0" encoding="utf-8"?>
<sst xmlns="http://schemas.openxmlformats.org/spreadsheetml/2006/main" count="588" uniqueCount="58">
  <si>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</si>
  <si>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</si>
  <si>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</si>
  <si>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privátní fond dynamický</t>
  </si>
  <si>
    <t>ISIN</t>
  </si>
  <si>
    <t>CZ0008474350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</si>
  <si>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</si>
  <si>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</si>
  <si>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</si>
  <si>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</si>
  <si>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</si>
  <si>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</si>
  <si>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</si>
  <si>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speciální fond</t>
  </si>
  <si>
    <t>Měsíční informace fondu kolektivního investování dle § 239 odst. 1 písm. c)</t>
  </si>
  <si>
    <t>A  K  T  I  V  A</t>
  </si>
  <si>
    <t>ř.</t>
  </si>
  <si>
    <t>Hodnota 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</si>
  <si>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</si>
  <si>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</si>
  <si>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</si>
  <si>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</si>
  <si>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</si>
  <si>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</si>
  <si>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</si>
  <si>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</si>
  <si>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</si>
  <si>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</si>
  <si>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</si>
  <si>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</si>
  <si>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</si>
  <si>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</si>
  <si>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Měsíční informace fondu kolektivního investování dle § 239 odst. 1 písm b) </t>
  </si>
  <si>
    <t>Počet (ks)</t>
  </si>
  <si>
    <t>Hodnota (Kč)</t>
  </si>
  <si>
    <t>Ukazatel</t>
  </si>
  <si>
    <t>Podílové listy vydané ve sledovaném období</t>
  </si>
  <si>
    <t>Podílové listy odkoupené ve sledovaném období</t>
  </si>
  <si>
    <t>Raiffeisen investiční společnost a.s.
Praha 4, Hvězdova 1716/2b, PSČ 140 78, IČ: 29146739
zapsaná v obchodním rejstříku vedeném Městským soudem v Praze, oddíl B, vložka 18837
http://www.rfis.cz</t>
  </si>
  <si>
    <t>za období 1.1. -</t>
  </si>
  <si>
    <t xml:space="preserve">Měsíční informace fondu kolektivního investování dle § 239 odst. 1 písm a) </t>
  </si>
  <si>
    <t>ISIN třídy</t>
  </si>
  <si>
    <t xml:space="preserve">Aktuální hodnota fondového kapitálu </t>
  </si>
  <si>
    <t>v Kč k datu</t>
  </si>
  <si>
    <t xml:space="preserve">  Státní bezkupónové dluhopisy a ostatní cenné papíry příjímané centrální bankou k refinancování</t>
  </si>
  <si>
    <t>Vydané vládními institucemi</t>
  </si>
  <si>
    <t>za období 1.2. -</t>
  </si>
  <si>
    <t>za období 1.3. -</t>
  </si>
  <si>
    <t>FWR Strategy 75</t>
  </si>
  <si>
    <t>za období 1.4. -</t>
  </si>
  <si>
    <t>za období 1.5. -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</si>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</sst>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2"/>
      <name val="Arial"/>
      <family val="2"/>
    </font>
    <font>
      <sz val="10"/>
      <color rgb="FF000000"/>
      <name val="Arial"/>
      <family val="2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2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Alignment="1" applyProtection="1">
      <alignment vertical="center"/>
      <protection hidden="1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1" fontId="4" fillId="0" borderId="0" xfId="1" applyNumberFormat="1" applyFont="1" applyFill="1" applyBorder="1" applyAlignment="1" applyProtection="1">
      <alignment horizontal="center"/>
      <protection locked="0"/>
    </xf>
    <xf numFmtId="0" fontId="1" fillId="0" borderId="0" xfId="1" applyFont="1" applyFill="1" applyBorder="1" applyProtection="1"/>
    <xf numFmtId="4" fontId="4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 applyBorder="1" applyAlignment="1" applyProtection="1">
      <alignment horizontal="left" vertical="top"/>
    </xf>
    <xf numFmtId="0" fontId="9" fillId="0" borderId="0" xfId="1" applyFont="1" applyFill="1" applyBorder="1" applyAlignment="1" applyProtection="1">
      <alignment horizontal="justify" vertical="top" wrapText="1"/>
    </xf>
    <xf numFmtId="0" fontId="10" fillId="0" borderId="0" xfId="1" applyFont="1" applyFill="1" applyBorder="1" applyAlignment="1" applyProtection="1">
      <alignment horizontal="left" vertical="center"/>
    </xf>
    <xf numFmtId="0" fontId="11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3" fillId="0" borderId="6" xfId="1" applyFont="1" applyFill="1" applyBorder="1" applyAlignment="1" applyProtection="1">
      <alignment horizontal="centerContinuous"/>
    </xf>
    <xf numFmtId="0" fontId="14" fillId="0" borderId="7" xfId="1" applyFont="1" applyFill="1" applyBorder="1" applyAlignment="1" applyProtection="1">
      <alignment horizontal="centerContinuous" vertical="center" wrapText="1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4" fillId="0" borderId="8" xfId="1" applyFont="1" applyFill="1" applyBorder="1" applyAlignment="1" applyProtection="1">
      <alignment horizontal="center"/>
    </xf>
    <xf numFmtId="0" fontId="14" fillId="0" borderId="9" xfId="1" applyFont="1" applyFill="1" applyBorder="1" applyAlignment="1" applyProtection="1">
      <alignment horizontal="center" vertical="center" wrapText="1"/>
    </xf>
    <xf numFmtId="0" fontId="14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6" fillId="0" borderId="12" xfId="1" applyFont="1" applyFill="1" applyBorder="1" applyAlignment="1" applyProtection="1">
      <alignment horizontal="centerContinuous" vertical="center" wrapText="1"/>
    </xf>
    <xf numFmtId="0" fontId="17" fillId="0" borderId="13" xfId="1" applyFont="1" applyFill="1" applyBorder="1" applyAlignment="1" applyProtection="1">
      <alignment horizontal="center" vertical="top" wrapText="1"/>
    </xf>
    <xf numFmtId="0" fontId="14" fillId="0" borderId="11" xfId="1" applyFont="1" applyFill="1" applyBorder="1" applyAlignment="1" applyProtection="1">
      <alignment horizontal="right" vertical="center" wrapText="1"/>
    </xf>
    <xf numFmtId="14" fontId="14" fillId="0" borderId="14" xfId="1" applyNumberFormat="1" applyFont="1" applyFill="1" applyBorder="1" applyAlignment="1" applyProtection="1">
      <alignment horizontal="left" vertical="center" wrapText="1"/>
    </xf>
    <xf numFmtId="0" fontId="14" fillId="0" borderId="15" xfId="1" applyFont="1" applyFill="1" applyBorder="1" applyAlignment="1">
      <alignment horizontal="left" vertical="center" wrapText="1" indent="1"/>
    </xf>
    <xf numFmtId="0" fontId="18" fillId="0" borderId="16" xfId="1" applyFont="1" applyFill="1" applyBorder="1" applyAlignment="1">
      <alignment vertical="center" wrapText="1"/>
    </xf>
    <xf numFmtId="0" fontId="17" fillId="0" borderId="17" xfId="1" applyFont="1" applyFill="1" applyBorder="1" applyAlignment="1" applyProtection="1">
      <alignment horizontal="center" vertical="center" wrapText="1"/>
    </xf>
    <xf numFmtId="3" fontId="4" fillId="0" borderId="9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1"/>
    </xf>
    <xf numFmtId="0" fontId="18" fillId="0" borderId="19" xfId="1" applyFont="1" applyFill="1" applyBorder="1" applyAlignment="1">
      <alignment vertical="center" wrapText="1"/>
    </xf>
    <xf numFmtId="0" fontId="17" fillId="0" borderId="20" xfId="1" applyFont="1" applyFill="1" applyBorder="1" applyAlignment="1" applyProtection="1">
      <alignment horizontal="center" vertical="center" wrapText="1"/>
    </xf>
    <xf numFmtId="3" fontId="4" fillId="0" borderId="21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2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indent="2"/>
    </xf>
    <xf numFmtId="0" fontId="1" fillId="0" borderId="19" xfId="1" applyFont="1" applyBorder="1" applyAlignment="1">
      <alignment vertical="center"/>
    </xf>
    <xf numFmtId="4" fontId="1" fillId="0" borderId="0" xfId="1" applyNumberFormat="1"/>
    <xf numFmtId="0" fontId="1" fillId="0" borderId="23" xfId="1" applyFont="1" applyFill="1" applyBorder="1" applyAlignment="1">
      <alignment horizontal="left" vertical="center" indent="1"/>
    </xf>
    <xf numFmtId="0" fontId="1" fillId="0" borderId="24" xfId="1" applyFont="1" applyBorder="1" applyAlignment="1">
      <alignment vertical="center"/>
    </xf>
    <xf numFmtId="0" fontId="17" fillId="0" borderId="25" xfId="1" applyFont="1" applyFill="1" applyBorder="1" applyAlignment="1" applyProtection="1">
      <alignment horizontal="center" vertical="center" wrapText="1"/>
    </xf>
    <xf numFmtId="3" fontId="4" fillId="0" borderId="26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7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9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19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5" fillId="0" borderId="0" xfId="1" applyFont="1" applyFill="1" applyBorder="1" applyAlignment="1" applyProtection="1">
      <alignment horizontal="left" vertical="center"/>
    </xf>
    <xf numFmtId="0" fontId="4" fillId="0" borderId="0" xfId="1" applyFont="1" applyFill="1" applyAlignment="1" applyProtection="1">
      <alignment horizontal="left"/>
    </xf>
    <xf numFmtId="0" fontId="20" fillId="0" borderId="6" xfId="1" applyFont="1" applyFill="1" applyBorder="1" applyAlignment="1" applyProtection="1">
      <alignment horizontal="centerContinuous"/>
    </xf>
    <xf numFmtId="0" fontId="1" fillId="0" borderId="7" xfId="1" applyFill="1" applyBorder="1" applyAlignment="1" applyProtection="1">
      <alignment horizontal="centerContinuous"/>
    </xf>
    <xf numFmtId="0" fontId="20" fillId="0" borderId="11" xfId="1" applyFont="1" applyFill="1" applyBorder="1" applyAlignment="1" applyProtection="1">
      <alignment horizontal="centerContinuous" vertical="top"/>
    </xf>
    <xf numFmtId="0" fontId="1" fillId="0" borderId="12" xfId="1" applyFill="1" applyBorder="1" applyAlignment="1" applyProtection="1">
      <alignment horizontal="centerContinuous" vertical="top"/>
    </xf>
    <xf numFmtId="0" fontId="14" fillId="0" borderId="13" xfId="1" applyFont="1" applyFill="1" applyBorder="1" applyAlignment="1" applyProtection="1">
      <alignment horizontal="center" vertical="top"/>
    </xf>
    <xf numFmtId="0" fontId="14" fillId="0" borderId="0" xfId="1" applyFont="1" applyFill="1" applyBorder="1" applyAlignment="1" applyProtection="1">
      <alignment horizontal="right" vertical="center" wrapText="1"/>
    </xf>
    <xf numFmtId="14" fontId="14" fillId="0" borderId="28" xfId="1" applyNumberFormat="1" applyFont="1" applyFill="1" applyBorder="1" applyAlignment="1" applyProtection="1">
      <alignment horizontal="left" vertical="center" wrapText="1"/>
    </xf>
    <xf numFmtId="0" fontId="9" fillId="0" borderId="19" xfId="1" applyFont="1" applyFill="1" applyBorder="1" applyAlignment="1" applyProtection="1">
      <alignment vertical="center" wrapText="1"/>
    </xf>
    <xf numFmtId="0" fontId="17" fillId="0" borderId="18" xfId="1" applyFont="1" applyFill="1" applyBorder="1" applyAlignment="1" applyProtection="1">
      <alignment horizontal="center" vertical="center" wrapText="1"/>
    </xf>
    <xf numFmtId="3" fontId="21" fillId="0" borderId="9" xfId="1" applyNumberFormat="1" applyFont="1" applyBorder="1" applyAlignment="1">
      <alignment horizontal="right" indent="1"/>
    </xf>
    <xf numFmtId="3" fontId="21" fillId="0" borderId="10" xfId="1" applyNumberFormat="1" applyFont="1" applyBorder="1" applyAlignment="1">
      <alignment horizontal="right" indent="1"/>
    </xf>
    <xf numFmtId="0" fontId="9" fillId="0" borderId="24" xfId="1" applyFont="1" applyFill="1" applyBorder="1" applyAlignment="1" applyProtection="1">
      <alignment vertical="center" wrapText="1"/>
    </xf>
    <xf numFmtId="0" fontId="17" fillId="0" borderId="23" xfId="1" applyFont="1" applyFill="1" applyBorder="1" applyAlignment="1" applyProtection="1">
      <alignment horizontal="center" vertical="center" wrapText="1"/>
    </xf>
    <xf numFmtId="3" fontId="21" fillId="0" borderId="26" xfId="1" applyNumberFormat="1" applyFont="1" applyBorder="1" applyAlignment="1">
      <alignment horizontal="right" indent="1"/>
    </xf>
    <xf numFmtId="3" fontId="1" fillId="0" borderId="27" xfId="1" applyNumberFormat="1" applyFont="1" applyFill="1" applyBorder="1" applyAlignment="1" applyProtection="1">
      <alignment horizontal="right" vertical="center" indent="1"/>
    </xf>
    <xf numFmtId="0" fontId="9" fillId="0" borderId="0" xfId="1" applyFont="1" applyFill="1" applyBorder="1" applyAlignment="1" applyProtection="1">
      <alignment vertical="center" wrapText="1"/>
    </xf>
    <xf numFmtId="0" fontId="17" fillId="0" borderId="0" xfId="1" applyFont="1" applyFill="1" applyBorder="1" applyAlignment="1" applyProtection="1">
      <alignment horizontal="center" vertical="center" wrapText="1"/>
    </xf>
    <xf numFmtId="3" fontId="21" fillId="0" borderId="0" xfId="1" applyNumberFormat="1" applyFont="1" applyBorder="1"/>
    <xf numFmtId="3" fontId="1" fillId="0" borderId="0" xfId="1" applyNumberFormat="1" applyFont="1" applyFill="1" applyBorder="1" applyAlignment="1" applyProtection="1">
      <alignment horizontal="right" vertical="center" inden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22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19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0" fontId="21" fillId="0" borderId="0" xfId="1" applyFont="1"/>
    <xf numFmtId="0" fontId="22" fillId="0" borderId="11" xfId="1" applyFont="1" applyFill="1" applyBorder="1" applyAlignment="1">
      <alignment horizontal="right" vertical="center"/>
    </xf>
    <xf numFmtId="14" fontId="22" fillId="0" borderId="14" xfId="1" applyNumberFormat="1" applyFont="1" applyFill="1" applyBorder="1" applyAlignment="1">
      <alignment horizontal="left" vertical="center"/>
    </xf>
    <xf numFmtId="0" fontId="1" fillId="0" borderId="30" xfId="1" applyFont="1" applyFill="1" applyBorder="1" applyAlignment="1">
      <alignment horizontal="left" vertical="center" indent="1"/>
    </xf>
    <xf numFmtId="0" fontId="17" fillId="0" borderId="30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8" xfId="1" applyFont="1" applyFill="1" applyBorder="1" applyAlignment="1">
      <alignment horizontal="left" vertical="center" wrapText="1"/>
    </xf>
    <xf numFmtId="0" fontId="0" fillId="0" borderId="19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22" fillId="0" borderId="17" xfId="1" applyFont="1" applyFill="1" applyBorder="1" applyAlignment="1">
      <alignment horizontal="center" vertical="center"/>
    </xf>
    <xf numFmtId="0" fontId="22" fillId="0" borderId="25" xfId="1" applyFont="1" applyFill="1" applyBorder="1" applyAlignment="1">
      <alignment horizontal="center" vertical="center"/>
    </xf>
    <xf numFmtId="0" fontId="22" fillId="0" borderId="8" xfId="1" applyFont="1" applyFill="1" applyBorder="1" applyAlignment="1">
      <alignment horizontal="center" vertical="distributed"/>
    </xf>
    <xf numFmtId="0" fontId="22" fillId="0" borderId="13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29" xfId="1" applyFont="1" applyFill="1" applyBorder="1" applyAlignment="1">
      <alignment horizontal="center" vertical="center"/>
    </xf>
    <xf numFmtId="3" fontId="1" fillId="0" borderId="15" xfId="1" applyNumberFormat="1" applyBorder="1" applyAlignment="1">
      <alignment horizontal="right" indent="5"/>
    </xf>
    <xf numFmtId="3" fontId="1" fillId="0" borderId="31" xfId="1" applyNumberFormat="1" applyBorder="1" applyAlignment="1">
      <alignment horizontal="right" indent="5"/>
    </xf>
  </cellXfs>
  <cellStyles count="3">
    <cellStyle name="Normal" xfId="0" builtinId="0"/>
    <cellStyle name="Normal 2" xfId="1" xr:uid="{00000000-0005-0000-0000-000001000000}"/>
    <cellStyle name="normální_Denni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4551A38-455D-4E30-B439-96B3A10542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F77A64F-DBB8-4E6D-BAFE-0DEABDDC3C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DF52375-7E18-41A5-B3E4-B098AADBB9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4913016-36E7-4347-8D7D-F768EA6F7C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0011082-229C-48B0-BDDE-FDCF2A3021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9104E52-3FCC-4984-A30B-6D92CA1F45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5F0AD0A-97D1-42F3-8903-416AF40587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F5A27E2-B0F7-4184-B798-2086252F89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3939E73-9A24-480C-885E-6C0B16225F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E41292C-1408-4AF3-88BF-CA02C53080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CAE7E2E-88CA-47C7-BC19-486E5E223A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28574</xdr:colOff>
      <xdr:row>0</xdr:row>
      <xdr:rowOff>95249</xdr:rowOff>
    </xdr:from>
    <xdr:to>
      <xdr:col>1</xdr:col>
      <xdr:colOff>257174</xdr:colOff>
      <xdr:row>2</xdr:row>
      <xdr:rowOff>28573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A4E2BD3-B953-4496-A469-B79F7C7882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4" y="95249"/>
          <a:ext cx="1661160" cy="32194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B6DB0-D370-47D3-A3E8-B54E4C4ABFC9}">
  <sheetPr>
    <pageSetUpPr fitToPage="1"/>
  </sheetPr>
  <dimension ref="A1:G55"/>
  <sheetViews>
    <sheetView workbookViewId="0">
      <selection activeCell="F3" sqref="F3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44592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507304</v>
      </c>
      <c r="F20" s="57">
        <f>+F23+F26+F29+F33+F21</f>
        <v>100</v>
      </c>
    </row>
    <row r="21" spans="1:7" ht="27" hidden="1" customHeight="1" x14ac:dyDescent="0.25">
      <c r="A21" s="111" t="s">
        <v>44</v>
      </c>
      <c r="B21" s="112"/>
      <c r="C21" s="113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20198</v>
      </c>
      <c r="F23" s="62">
        <f>E23/E20*100</f>
        <v>3.9814391370854558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12428</v>
      </c>
      <c r="F24" s="62">
        <f>E24/$E$20*100</f>
        <v>2.4498131297998835</v>
      </c>
    </row>
    <row r="25" spans="1:7" x14ac:dyDescent="0.25">
      <c r="A25" s="63" t="s">
        <v>23</v>
      </c>
      <c r="B25" s="64"/>
      <c r="C25" s="64"/>
      <c r="D25" s="60">
        <v>5</v>
      </c>
      <c r="E25" s="61">
        <v>7770</v>
      </c>
      <c r="F25" s="62">
        <f>E25/$E$20*100</f>
        <v>1.5316260072855723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17402</v>
      </c>
      <c r="F26" s="62">
        <f>E26/$E$20*100</f>
        <v>3.4302903190197598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17402</v>
      </c>
      <c r="F27" s="62">
        <f>E27/$E$20*100</f>
        <v>3.4302903190197598</v>
      </c>
    </row>
    <row r="28" spans="1:7" hidden="1" x14ac:dyDescent="0.25">
      <c r="A28" s="63" t="s">
        <v>26</v>
      </c>
      <c r="B28" s="64"/>
      <c r="C28" s="64"/>
      <c r="D28" s="60">
        <v>11</v>
      </c>
      <c r="E28" s="61">
        <v>0</v>
      </c>
      <c r="F28" s="62">
        <f>E28/$E$20*100</f>
        <v>0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447777</v>
      </c>
      <c r="F29" s="62">
        <f>E29/E20*100</f>
        <v>88.266010124107041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2810</v>
      </c>
      <c r="F30" s="62">
        <f>E30/E20*100</f>
        <v>0.55390850456530993</v>
      </c>
    </row>
    <row r="31" spans="1:7" x14ac:dyDescent="0.25">
      <c r="A31" s="63" t="s">
        <v>29</v>
      </c>
      <c r="B31" s="64"/>
      <c r="C31" s="64"/>
      <c r="D31" s="60">
        <v>0</v>
      </c>
      <c r="E31" s="61">
        <v>444967</v>
      </c>
      <c r="F31" s="62">
        <f>E31/E20*100</f>
        <v>87.712101619541741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21927</v>
      </c>
      <c r="F33" s="70">
        <f>E33/E20*100</f>
        <v>4.3222604197877406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39</v>
      </c>
      <c r="F39" s="86">
        <f>F19</f>
        <v>44592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207144</v>
      </c>
      <c r="F40" s="90">
        <v>318186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6605482</v>
      </c>
      <c r="F41" s="94">
        <v>9789686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44592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489986852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A030D2-7DAF-4508-87E3-B670D702712F}">
  <sheetPr>
    <pageSetUpPr fitToPage="1"/>
  </sheetPr>
  <dimension ref="A1:G55"/>
  <sheetViews>
    <sheetView topLeftCell="A2" workbookViewId="0">
      <selection activeCell="E47" sqref="E47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44865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411916</v>
      </c>
      <c r="F20" s="57">
        <f>+F23+F26+F29+F33+F21</f>
        <v>100.00000000000001</v>
      </c>
    </row>
    <row r="21" spans="1:7" ht="27" hidden="1" customHeight="1" x14ac:dyDescent="0.25">
      <c r="A21" s="111" t="s">
        <v>44</v>
      </c>
      <c r="B21" s="112"/>
      <c r="C21" s="113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31140</v>
      </c>
      <c r="F23" s="62">
        <f>E23/E20*100</f>
        <v>7.5597937443556456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30390</v>
      </c>
      <c r="F24" s="62">
        <f>E24/$E$20*100</f>
        <v>7.3777177871216457</v>
      </c>
    </row>
    <row r="25" spans="1:7" x14ac:dyDescent="0.25">
      <c r="A25" s="63" t="s">
        <v>23</v>
      </c>
      <c r="B25" s="64"/>
      <c r="C25" s="64"/>
      <c r="D25" s="60">
        <v>5</v>
      </c>
      <c r="E25" s="61">
        <v>750</v>
      </c>
      <c r="F25" s="62">
        <f>E25/$E$20*100</f>
        <v>0.18207595723399916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16736</v>
      </c>
      <c r="F26" s="62">
        <f>E26/$E$20*100</f>
        <v>4.0629642936909471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16736</v>
      </c>
      <c r="F27" s="62">
        <f>E27/$E$20*100</f>
        <v>4.0629642936909471</v>
      </c>
    </row>
    <row r="28" spans="1:7" hidden="1" x14ac:dyDescent="0.25">
      <c r="A28" s="63" t="s">
        <v>26</v>
      </c>
      <c r="B28" s="64"/>
      <c r="C28" s="64"/>
      <c r="D28" s="60">
        <v>11</v>
      </c>
      <c r="E28" s="61">
        <v>0</v>
      </c>
      <c r="F28" s="62">
        <f>E28/$E$20*100</f>
        <v>0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348139</v>
      </c>
      <c r="F29" s="62">
        <f>E29/E20*100</f>
        <v>84.51698890064965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6946</v>
      </c>
      <c r="F30" s="62">
        <f>E30/E20*100</f>
        <v>1.6862661319298109</v>
      </c>
    </row>
    <row r="31" spans="1:7" x14ac:dyDescent="0.25">
      <c r="A31" s="63" t="s">
        <v>29</v>
      </c>
      <c r="B31" s="64"/>
      <c r="C31" s="64"/>
      <c r="D31" s="60">
        <v>0</v>
      </c>
      <c r="E31" s="61">
        <v>341193</v>
      </c>
      <c r="F31" s="62">
        <f>E31/E20*100</f>
        <v>82.830722768719838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15901</v>
      </c>
      <c r="F33" s="70">
        <f>E33/E20*100</f>
        <v>3.8602530613037609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55</v>
      </c>
      <c r="F39" s="86">
        <f>F19</f>
        <v>44865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0</v>
      </c>
      <c r="F40" s="90">
        <v>0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5866505</v>
      </c>
      <c r="F41" s="94">
        <v>7535735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44865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405590963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D28FD-0091-4607-830A-C1D411EEC1B2}">
  <sheetPr>
    <pageSetUpPr fitToPage="1"/>
  </sheetPr>
  <dimension ref="A1:G55"/>
  <sheetViews>
    <sheetView topLeftCell="A33" workbookViewId="0">
      <selection activeCell="H12" sqref="H12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44895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366684</v>
      </c>
      <c r="F20" s="57">
        <f>+F23+F26+F29+F33+F21</f>
        <v>100.00000000000001</v>
      </c>
    </row>
    <row r="21" spans="1:7" ht="27" hidden="1" customHeight="1" x14ac:dyDescent="0.25">
      <c r="A21" s="111" t="s">
        <v>44</v>
      </c>
      <c r="B21" s="112"/>
      <c r="C21" s="113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13352</v>
      </c>
      <c r="F23" s="62">
        <f>E23/E20*100</f>
        <v>3.6412824121041547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13352</v>
      </c>
      <c r="F24" s="62">
        <f>E24/$E$20*100</f>
        <v>3.6412824121041547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27506</v>
      </c>
      <c r="F26" s="62">
        <f>E26/$E$20*100</f>
        <v>7.5012817575896413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17722</v>
      </c>
      <c r="F27" s="62">
        <f>E27/$E$20*100</f>
        <v>4.8330442560897122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9784</v>
      </c>
      <c r="F28" s="62">
        <f>E28/$E$20*100</f>
        <v>2.6682375014999291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305821</v>
      </c>
      <c r="F29" s="62">
        <f>E29/E20*100</f>
        <v>83.401784642907799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6894</v>
      </c>
      <c r="F30" s="62">
        <f>E30/E20*100</f>
        <v>1.8800929410609679</v>
      </c>
    </row>
    <row r="31" spans="1:7" x14ac:dyDescent="0.25">
      <c r="A31" s="63" t="s">
        <v>29</v>
      </c>
      <c r="B31" s="64"/>
      <c r="C31" s="64"/>
      <c r="D31" s="60">
        <v>0</v>
      </c>
      <c r="E31" s="61">
        <v>298927</v>
      </c>
      <c r="F31" s="62">
        <f>E31/E20*100</f>
        <v>81.521691701846819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20005</v>
      </c>
      <c r="F33" s="70">
        <f>E33/E20*100</f>
        <v>5.4556511873984137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56</v>
      </c>
      <c r="F39" s="86">
        <f>F19</f>
        <v>44895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0</v>
      </c>
      <c r="F40" s="90">
        <v>0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58462015</v>
      </c>
      <c r="F41" s="94">
        <v>80030088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44895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347318622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7A24D-5288-4573-A29D-2308FAF5C8A9}">
  <sheetPr>
    <pageSetUpPr fitToPage="1"/>
  </sheetPr>
  <dimension ref="A1:G55"/>
  <sheetViews>
    <sheetView tabSelected="1" workbookViewId="0">
      <selection activeCell="I12" sqref="I12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44926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347972</v>
      </c>
      <c r="F20" s="57">
        <f>+F23+F26+F29+F33+F21</f>
        <v>100</v>
      </c>
    </row>
    <row r="21" spans="1:7" ht="27" customHeight="1" x14ac:dyDescent="0.25">
      <c r="A21" s="111" t="s">
        <v>44</v>
      </c>
      <c r="B21" s="112"/>
      <c r="C21" s="113"/>
      <c r="D21" s="108">
        <v>2</v>
      </c>
      <c r="E21" s="109">
        <f>E22</f>
        <v>17524</v>
      </c>
      <c r="F21" s="110">
        <f>E21/E20*100</f>
        <v>5.0360373823181179</v>
      </c>
    </row>
    <row r="22" spans="1:7" x14ac:dyDescent="0.25">
      <c r="A22" s="63" t="s">
        <v>45</v>
      </c>
      <c r="B22" s="64"/>
      <c r="C22" s="64"/>
      <c r="D22" s="108"/>
      <c r="E22" s="109">
        <v>17524</v>
      </c>
      <c r="F22" s="110">
        <f>E22/E20*100</f>
        <v>5.0360373823181179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21975</v>
      </c>
      <c r="F23" s="62">
        <f>E23/E20*100</f>
        <v>6.3151632890002638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21975</v>
      </c>
      <c r="F24" s="62">
        <f>E24/$E$20*100</f>
        <v>6.3151632890002638</v>
      </c>
    </row>
    <row r="25" spans="1:7" hidden="1" x14ac:dyDescent="0.25">
      <c r="A25" s="63" t="s">
        <v>23</v>
      </c>
      <c r="B25" s="64"/>
      <c r="C25" s="64"/>
      <c r="D25" s="60">
        <v>5</v>
      </c>
      <c r="E25" s="61">
        <v>0</v>
      </c>
      <c r="F25" s="62">
        <f>E25/$E$20*100</f>
        <v>0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9685</v>
      </c>
      <c r="F26" s="62">
        <f>E26/$E$20*100</f>
        <v>2.7832699182692862</v>
      </c>
    </row>
    <row r="27" spans="1:7" hidden="1" x14ac:dyDescent="0.25">
      <c r="A27" s="63" t="s">
        <v>25</v>
      </c>
      <c r="B27" s="64"/>
      <c r="C27" s="64"/>
      <c r="D27" s="60">
        <v>10</v>
      </c>
      <c r="E27" s="61">
        <v>0</v>
      </c>
      <c r="F27" s="62">
        <f>E27/$E$20*100</f>
        <v>0</v>
      </c>
    </row>
    <row r="28" spans="1:7" x14ac:dyDescent="0.25">
      <c r="A28" s="63" t="s">
        <v>26</v>
      </c>
      <c r="B28" s="64"/>
      <c r="C28" s="64"/>
      <c r="D28" s="60">
        <v>11</v>
      </c>
      <c r="E28" s="61">
        <v>9685</v>
      </c>
      <c r="F28" s="62">
        <f>E28/$E$20*100</f>
        <v>2.7832699182692862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272880</v>
      </c>
      <c r="F29" s="62">
        <f>E29/E20*100</f>
        <v>78.420102766889286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6603</v>
      </c>
      <c r="F30" s="62">
        <f>E30/E20*100</f>
        <v>1.8975664708654718</v>
      </c>
    </row>
    <row r="31" spans="1:7" x14ac:dyDescent="0.25">
      <c r="A31" s="63" t="s">
        <v>29</v>
      </c>
      <c r="B31" s="64"/>
      <c r="C31" s="64"/>
      <c r="D31" s="60">
        <v>0</v>
      </c>
      <c r="E31" s="61">
        <v>266277</v>
      </c>
      <c r="F31" s="62">
        <f>E31/E20*100</f>
        <v>76.522536296023816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25908</v>
      </c>
      <c r="F33" s="70">
        <f>E33/E20*100</f>
        <v>7.4454266435230423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57</v>
      </c>
      <c r="F39" s="86">
        <f>F19</f>
        <v>44926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0</v>
      </c>
      <c r="F40" s="90">
        <v>0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2797014</v>
      </c>
      <c r="F41" s="94">
        <v>3816797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44926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326743025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3FBCD-A4E8-4D54-AA8F-89E51FBFFC4A}">
  <sheetPr>
    <pageSetUpPr fitToPage="1"/>
  </sheetPr>
  <dimension ref="A1:G55"/>
  <sheetViews>
    <sheetView workbookViewId="0">
      <selection activeCell="G49" sqref="G49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44620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489013</v>
      </c>
      <c r="F20" s="57">
        <f>+F23+F26+F29+F33+F21</f>
        <v>100</v>
      </c>
    </row>
    <row r="21" spans="1:7" ht="27" hidden="1" customHeight="1" x14ac:dyDescent="0.25">
      <c r="A21" s="111" t="s">
        <v>44</v>
      </c>
      <c r="B21" s="112"/>
      <c r="C21" s="113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16676</v>
      </c>
      <c r="F23" s="62">
        <f>E23/E20*100</f>
        <v>3.4101342909084216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6746</v>
      </c>
      <c r="F24" s="62">
        <f>E24/$E$20*100</f>
        <v>1.3795134280683745</v>
      </c>
    </row>
    <row r="25" spans="1:7" x14ac:dyDescent="0.25">
      <c r="A25" s="63" t="s">
        <v>23</v>
      </c>
      <c r="B25" s="64"/>
      <c r="C25" s="64"/>
      <c r="D25" s="60">
        <v>5</v>
      </c>
      <c r="E25" s="61">
        <v>9930</v>
      </c>
      <c r="F25" s="62">
        <f>E25/$E$20*100</f>
        <v>2.0306208628400473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27566</v>
      </c>
      <c r="F26" s="62">
        <f>E26/$E$20*100</f>
        <v>5.6370689531771134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27566</v>
      </c>
      <c r="F27" s="62">
        <f>E27/$E$20*100</f>
        <v>5.6370689531771134</v>
      </c>
    </row>
    <row r="28" spans="1:7" hidden="1" x14ac:dyDescent="0.25">
      <c r="A28" s="63" t="s">
        <v>26</v>
      </c>
      <c r="B28" s="64"/>
      <c r="C28" s="64"/>
      <c r="D28" s="60">
        <v>11</v>
      </c>
      <c r="E28" s="61">
        <v>0</v>
      </c>
      <c r="F28" s="62">
        <f>E28/$E$20*100</f>
        <v>0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429377</v>
      </c>
      <c r="F29" s="62">
        <f>E29/E20*100</f>
        <v>87.80482318465971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2979</v>
      </c>
      <c r="F30" s="62">
        <f>E30/E20*100</f>
        <v>0.60918625885201416</v>
      </c>
    </row>
    <row r="31" spans="1:7" x14ac:dyDescent="0.25">
      <c r="A31" s="63" t="s">
        <v>29</v>
      </c>
      <c r="B31" s="64"/>
      <c r="C31" s="64"/>
      <c r="D31" s="60">
        <v>0</v>
      </c>
      <c r="E31" s="61">
        <v>426398</v>
      </c>
      <c r="F31" s="62">
        <f>E31/E20*100</f>
        <v>87.19563692580769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15394</v>
      </c>
      <c r="F33" s="70">
        <f>E33/E20*100</f>
        <v>3.1479735712547514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46</v>
      </c>
      <c r="F39" s="86">
        <f>F19</f>
        <v>44620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134907</v>
      </c>
      <c r="F40" s="90">
        <v>200000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6635698</v>
      </c>
      <c r="F41" s="94">
        <v>9606535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44620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470388115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AB511-C4E6-4DEC-965A-17EBAD4B4231}">
  <sheetPr>
    <pageSetUpPr fitToPage="1"/>
  </sheetPr>
  <dimension ref="A1:G55"/>
  <sheetViews>
    <sheetView workbookViewId="0">
      <selection activeCell="D9" sqref="D9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44651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488951</v>
      </c>
      <c r="F20" s="57">
        <f>+F23+F26+F29+F33+F21</f>
        <v>100</v>
      </c>
    </row>
    <row r="21" spans="1:7" ht="27" hidden="1" customHeight="1" x14ac:dyDescent="0.25">
      <c r="A21" s="111" t="s">
        <v>44</v>
      </c>
      <c r="B21" s="112"/>
      <c r="C21" s="113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49424</v>
      </c>
      <c r="F23" s="62">
        <f>E23/E20*100</f>
        <v>10.108170348358016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39484</v>
      </c>
      <c r="F24" s="62">
        <f>E24/$E$20*100</f>
        <v>8.0752468038719627</v>
      </c>
    </row>
    <row r="25" spans="1:7" x14ac:dyDescent="0.25">
      <c r="A25" s="63" t="s">
        <v>23</v>
      </c>
      <c r="B25" s="64"/>
      <c r="C25" s="64"/>
      <c r="D25" s="60">
        <v>5</v>
      </c>
      <c r="E25" s="61">
        <v>9940</v>
      </c>
      <c r="F25" s="62">
        <f>E25/$E$20*100</f>
        <v>2.0329235444860529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26576</v>
      </c>
      <c r="F26" s="62">
        <f>E26/$E$20*100</f>
        <v>5.4353094686379615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26576</v>
      </c>
      <c r="F27" s="62">
        <f>E27/$E$20*100</f>
        <v>5.4353094686379615</v>
      </c>
    </row>
    <row r="28" spans="1:7" hidden="1" x14ac:dyDescent="0.25">
      <c r="A28" s="63" t="s">
        <v>26</v>
      </c>
      <c r="B28" s="64"/>
      <c r="C28" s="64"/>
      <c r="D28" s="60">
        <v>11</v>
      </c>
      <c r="E28" s="61">
        <v>0</v>
      </c>
      <c r="F28" s="62">
        <f>E28/$E$20*100</f>
        <v>0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399531</v>
      </c>
      <c r="F29" s="62">
        <f>E29/E20*100</f>
        <v>81.711868878476579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3241</v>
      </c>
      <c r="F30" s="62">
        <f>E30/E20*100</f>
        <v>0.66284760640636797</v>
      </c>
    </row>
    <row r="31" spans="1:7" x14ac:dyDescent="0.25">
      <c r="A31" s="63" t="s">
        <v>29</v>
      </c>
      <c r="B31" s="64"/>
      <c r="C31" s="64"/>
      <c r="D31" s="60">
        <v>0</v>
      </c>
      <c r="E31" s="61">
        <v>396290</v>
      </c>
      <c r="F31" s="62">
        <f>E31/E20*100</f>
        <v>81.049021272070206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13420</v>
      </c>
      <c r="F33" s="70">
        <f>E33/E20*100</f>
        <v>2.7446513045274474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47</v>
      </c>
      <c r="F39" s="86">
        <f>F19</f>
        <v>44651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2390876</v>
      </c>
      <c r="F40" s="90">
        <v>3467487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3391130</v>
      </c>
      <c r="F41" s="94">
        <v>4713776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44651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474588107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DC964-01EC-4F6D-A720-0738D61F559A}">
  <sheetPr>
    <pageSetUpPr fitToPage="1"/>
  </sheetPr>
  <dimension ref="A1:G55"/>
  <sheetViews>
    <sheetView workbookViewId="0">
      <selection activeCell="E18" sqref="E18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44681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470001</v>
      </c>
      <c r="F20" s="57">
        <f>+F23+F26+F29+F33+F21</f>
        <v>100</v>
      </c>
    </row>
    <row r="21" spans="1:7" ht="27" hidden="1" customHeight="1" x14ac:dyDescent="0.25">
      <c r="A21" s="111" t="s">
        <v>44</v>
      </c>
      <c r="B21" s="112"/>
      <c r="C21" s="113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21282</v>
      </c>
      <c r="F23" s="62">
        <f>E23/E20*100</f>
        <v>4.5280754721798466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11342</v>
      </c>
      <c r="F24" s="62">
        <f>E24/$E$20*100</f>
        <v>2.4131863549226491</v>
      </c>
    </row>
    <row r="25" spans="1:7" x14ac:dyDescent="0.25">
      <c r="A25" s="63" t="s">
        <v>23</v>
      </c>
      <c r="B25" s="64"/>
      <c r="C25" s="64"/>
      <c r="D25" s="60">
        <v>5</v>
      </c>
      <c r="E25" s="61">
        <v>9940</v>
      </c>
      <c r="F25" s="62">
        <f>E25/$E$20*100</f>
        <v>2.1148891172571975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25804</v>
      </c>
      <c r="F26" s="62">
        <f>E26/$E$20*100</f>
        <v>5.4902010846785432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25804</v>
      </c>
      <c r="F27" s="62">
        <f>E27/$E$20*100</f>
        <v>5.4902010846785432</v>
      </c>
    </row>
    <row r="28" spans="1:7" hidden="1" x14ac:dyDescent="0.25">
      <c r="A28" s="63" t="s">
        <v>26</v>
      </c>
      <c r="B28" s="64"/>
      <c r="C28" s="64"/>
      <c r="D28" s="60">
        <v>11</v>
      </c>
      <c r="E28" s="61">
        <v>0</v>
      </c>
      <c r="F28" s="62">
        <f>E28/$E$20*100</f>
        <v>0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411992</v>
      </c>
      <c r="F29" s="62">
        <f>E29/E20*100</f>
        <v>87.657685834710989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3503</v>
      </c>
      <c r="F30" s="62">
        <f>E30/E20*100</f>
        <v>0.7453175631541209</v>
      </c>
    </row>
    <row r="31" spans="1:7" x14ac:dyDescent="0.25">
      <c r="A31" s="63" t="s">
        <v>29</v>
      </c>
      <c r="B31" s="64"/>
      <c r="C31" s="64"/>
      <c r="D31" s="60">
        <v>0</v>
      </c>
      <c r="E31" s="61">
        <v>408489</v>
      </c>
      <c r="F31" s="62">
        <f>E31/E20*100</f>
        <v>86.912368271556872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10923</v>
      </c>
      <c r="F33" s="70">
        <f>E33/E20*100</f>
        <v>2.3240376084306202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49</v>
      </c>
      <c r="F39" s="86">
        <f>F19</f>
        <v>44681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19866</v>
      </c>
      <c r="F40" s="90">
        <v>29316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6270663</v>
      </c>
      <c r="F41" s="94">
        <v>8964095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44681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441564436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DA1A0D-8FFA-43BB-AE5F-17DB7E73C39D}">
  <sheetPr>
    <pageSetUpPr fitToPage="1"/>
  </sheetPr>
  <dimension ref="A1:G55"/>
  <sheetViews>
    <sheetView workbookViewId="0">
      <selection activeCell="J8" sqref="J8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44712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454815</v>
      </c>
      <c r="F20" s="57">
        <f>+F23+F26+F29+F33+F21</f>
        <v>100</v>
      </c>
    </row>
    <row r="21" spans="1:7" ht="27" hidden="1" customHeight="1" x14ac:dyDescent="0.25">
      <c r="A21" s="111" t="s">
        <v>44</v>
      </c>
      <c r="B21" s="112"/>
      <c r="C21" s="113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27522</v>
      </c>
      <c r="F23" s="62">
        <f>E23/E20*100</f>
        <v>6.0512516077965772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24022</v>
      </c>
      <c r="F24" s="62">
        <f>E24/$E$20*100</f>
        <v>5.2817079471873178</v>
      </c>
    </row>
    <row r="25" spans="1:7" x14ac:dyDescent="0.25">
      <c r="A25" s="63" t="s">
        <v>23</v>
      </c>
      <c r="B25" s="64"/>
      <c r="C25" s="64"/>
      <c r="D25" s="60">
        <v>5</v>
      </c>
      <c r="E25" s="61">
        <v>3500</v>
      </c>
      <c r="F25" s="62">
        <f>E25/$E$20*100</f>
        <v>0.76954366060925872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17734</v>
      </c>
      <c r="F26" s="62">
        <f>E26/$E$20*100</f>
        <v>3.8991677934984557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17734</v>
      </c>
      <c r="F27" s="62">
        <f>E27/$E$20*100</f>
        <v>3.8991677934984557</v>
      </c>
    </row>
    <row r="28" spans="1:7" hidden="1" x14ac:dyDescent="0.25">
      <c r="A28" s="63" t="s">
        <v>26</v>
      </c>
      <c r="B28" s="64"/>
      <c r="C28" s="64"/>
      <c r="D28" s="60">
        <v>11</v>
      </c>
      <c r="E28" s="61">
        <v>0</v>
      </c>
      <c r="F28" s="62">
        <f>E28/$E$20*100</f>
        <v>0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397820</v>
      </c>
      <c r="F29" s="62">
        <f>E29/E20*100</f>
        <v>87.468531161021517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3923</v>
      </c>
      <c r="F30" s="62">
        <f>E30/E20*100</f>
        <v>0.86254850873432065</v>
      </c>
    </row>
    <row r="31" spans="1:7" x14ac:dyDescent="0.25">
      <c r="A31" s="63" t="s">
        <v>29</v>
      </c>
      <c r="B31" s="64"/>
      <c r="C31" s="64"/>
      <c r="D31" s="60">
        <v>0</v>
      </c>
      <c r="E31" s="61">
        <v>393897</v>
      </c>
      <c r="F31" s="62">
        <f>E31/E20*100</f>
        <v>86.605982652287196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11739</v>
      </c>
      <c r="F33" s="70">
        <f>E33/E20*100</f>
        <v>2.5810494376834536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50</v>
      </c>
      <c r="F39" s="86">
        <f>F19</f>
        <v>44712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4155249</v>
      </c>
      <c r="F40" s="90">
        <v>5654489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6493932</v>
      </c>
      <c r="F41" s="94">
        <v>8746300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44712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438988211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A406A-2DBD-4E5E-A786-0637D8DB15E9}">
  <sheetPr>
    <pageSetUpPr fitToPage="1"/>
  </sheetPr>
  <dimension ref="A1:G55"/>
  <sheetViews>
    <sheetView topLeftCell="A16" workbookViewId="0">
      <selection activeCell="G8" sqref="G8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44742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423630</v>
      </c>
      <c r="F20" s="57">
        <f>+F23+F26+F29+F33+F21</f>
        <v>100</v>
      </c>
    </row>
    <row r="21" spans="1:7" ht="27" hidden="1" customHeight="1" x14ac:dyDescent="0.25">
      <c r="A21" s="111" t="s">
        <v>44</v>
      </c>
      <c r="B21" s="112"/>
      <c r="C21" s="113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25639</v>
      </c>
      <c r="F23" s="62">
        <f>E23/E20*100</f>
        <v>6.0522153766258286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22139</v>
      </c>
      <c r="F24" s="62">
        <f>E24/$E$20*100</f>
        <v>5.2260227084956217</v>
      </c>
    </row>
    <row r="25" spans="1:7" x14ac:dyDescent="0.25">
      <c r="A25" s="63" t="s">
        <v>23</v>
      </c>
      <c r="B25" s="64"/>
      <c r="C25" s="64"/>
      <c r="D25" s="60">
        <v>5</v>
      </c>
      <c r="E25" s="61">
        <v>3500</v>
      </c>
      <c r="F25" s="62">
        <f>E25/$E$20*100</f>
        <v>0.82619266813020797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17356</v>
      </c>
      <c r="F26" s="62">
        <f>E26/$E$20*100</f>
        <v>4.0969714137336828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17356</v>
      </c>
      <c r="F27" s="62">
        <f>E27/$E$20*100</f>
        <v>4.0969714137336828</v>
      </c>
    </row>
    <row r="28" spans="1:7" hidden="1" x14ac:dyDescent="0.25">
      <c r="A28" s="63" t="s">
        <v>26</v>
      </c>
      <c r="B28" s="64"/>
      <c r="C28" s="64"/>
      <c r="D28" s="60">
        <v>11</v>
      </c>
      <c r="E28" s="61">
        <v>0</v>
      </c>
      <c r="F28" s="62">
        <f>E28/$E$20*100</f>
        <v>0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373669</v>
      </c>
      <c r="F29" s="62">
        <f>E29/E20*100</f>
        <v>88.206453745013334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3720</v>
      </c>
      <c r="F30" s="62">
        <f>E30/E20*100</f>
        <v>0.87812477869839245</v>
      </c>
    </row>
    <row r="31" spans="1:7" x14ac:dyDescent="0.25">
      <c r="A31" s="63" t="s">
        <v>29</v>
      </c>
      <c r="B31" s="64"/>
      <c r="C31" s="64"/>
      <c r="D31" s="60">
        <v>0</v>
      </c>
      <c r="E31" s="61">
        <v>369949</v>
      </c>
      <c r="F31" s="62">
        <f>E31/E20*100</f>
        <v>87.328328966314956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6966</v>
      </c>
      <c r="F33" s="70">
        <f>E33/E20*100</f>
        <v>1.6443594646271511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51</v>
      </c>
      <c r="F39" s="86">
        <f>F19</f>
        <v>44742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561620</v>
      </c>
      <c r="F40" s="90">
        <v>734259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622672</v>
      </c>
      <c r="F41" s="94">
        <v>819473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44742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409502903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11461-A60D-4EAA-9E8D-229B7899B4BE}">
  <sheetPr>
    <pageSetUpPr fitToPage="1"/>
  </sheetPr>
  <dimension ref="A1:G55"/>
  <sheetViews>
    <sheetView topLeftCell="A16" workbookViewId="0">
      <selection activeCell="E33" sqref="E33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44773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451081</v>
      </c>
      <c r="F20" s="57">
        <f>+F23+F26+F29+F33+F21</f>
        <v>100</v>
      </c>
    </row>
    <row r="21" spans="1:7" ht="27" hidden="1" customHeight="1" x14ac:dyDescent="0.25">
      <c r="A21" s="111" t="s">
        <v>44</v>
      </c>
      <c r="B21" s="112"/>
      <c r="C21" s="113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43977</v>
      </c>
      <c r="F23" s="62">
        <f>E23/E20*100</f>
        <v>9.7492468093313622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30977</v>
      </c>
      <c r="F24" s="62">
        <f>E24/$E$20*100</f>
        <v>6.8672810426508759</v>
      </c>
    </row>
    <row r="25" spans="1:7" x14ac:dyDescent="0.25">
      <c r="A25" s="63" t="s">
        <v>23</v>
      </c>
      <c r="B25" s="64"/>
      <c r="C25" s="64"/>
      <c r="D25" s="60">
        <v>5</v>
      </c>
      <c r="E25" s="61">
        <v>13000</v>
      </c>
      <c r="F25" s="62">
        <f>E25/$E$20*100</f>
        <v>2.8819657666804854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17645</v>
      </c>
      <c r="F26" s="62">
        <f>E26/$E$20*100</f>
        <v>3.9117143040828593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17645</v>
      </c>
      <c r="F27" s="62">
        <f>E27/$E$20*100</f>
        <v>3.9117143040828593</v>
      </c>
    </row>
    <row r="28" spans="1:7" hidden="1" x14ac:dyDescent="0.25">
      <c r="A28" s="63" t="s">
        <v>26</v>
      </c>
      <c r="B28" s="64"/>
      <c r="C28" s="64"/>
      <c r="D28" s="60">
        <v>11</v>
      </c>
      <c r="E28" s="61">
        <v>0</v>
      </c>
      <c r="F28" s="62">
        <f>E28/$E$20*100</f>
        <v>0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381278</v>
      </c>
      <c r="F29" s="62">
        <f>E29/E20*100</f>
        <v>84.525395660646325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3825</v>
      </c>
      <c r="F30" s="62">
        <f>E30/E20*100</f>
        <v>0.8479630044271429</v>
      </c>
    </row>
    <row r="31" spans="1:7" x14ac:dyDescent="0.25">
      <c r="A31" s="63" t="s">
        <v>29</v>
      </c>
      <c r="B31" s="64"/>
      <c r="C31" s="64"/>
      <c r="D31" s="60">
        <v>0</v>
      </c>
      <c r="E31" s="61">
        <v>377453</v>
      </c>
      <c r="F31" s="62">
        <f>E31/E20*100</f>
        <v>83.677432656219182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8181</v>
      </c>
      <c r="F33" s="70">
        <f>E33/E20*100</f>
        <v>1.8136432259394653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52</v>
      </c>
      <c r="F39" s="86">
        <f>F19</f>
        <v>44773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565697</v>
      </c>
      <c r="F40" s="90">
        <v>758826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3475182</v>
      </c>
      <c r="F41" s="94">
        <v>4536273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44773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435293212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A5641E-6C16-4FB2-9922-9E2EE47567E2}">
  <sheetPr>
    <pageSetUpPr fitToPage="1"/>
  </sheetPr>
  <dimension ref="A1:G55"/>
  <sheetViews>
    <sheetView topLeftCell="A19" workbookViewId="0">
      <selection activeCell="I14" sqref="I14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44804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443738</v>
      </c>
      <c r="F20" s="57">
        <f>+F23+F26+F29+F33+F21</f>
        <v>100</v>
      </c>
    </row>
    <row r="21" spans="1:7" ht="27" hidden="1" customHeight="1" x14ac:dyDescent="0.25">
      <c r="A21" s="111" t="s">
        <v>44</v>
      </c>
      <c r="B21" s="112"/>
      <c r="C21" s="113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54329</v>
      </c>
      <c r="F23" s="62">
        <f>E23/E20*100</f>
        <v>12.243486021030428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41329</v>
      </c>
      <c r="F24" s="62">
        <f>E24/$E$20*100</f>
        <v>9.3138293317227721</v>
      </c>
    </row>
    <row r="25" spans="1:7" x14ac:dyDescent="0.25">
      <c r="A25" s="63" t="s">
        <v>23</v>
      </c>
      <c r="B25" s="64"/>
      <c r="C25" s="64"/>
      <c r="D25" s="60">
        <v>5</v>
      </c>
      <c r="E25" s="61">
        <v>13000</v>
      </c>
      <c r="F25" s="62">
        <f>E25/$E$20*100</f>
        <v>2.9296566893076545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17356</v>
      </c>
      <c r="F26" s="62">
        <f>E26/$E$20*100</f>
        <v>3.9113170384325886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17356</v>
      </c>
      <c r="F27" s="62">
        <f>E27/$E$20*100</f>
        <v>3.9113170384325886</v>
      </c>
    </row>
    <row r="28" spans="1:7" hidden="1" x14ac:dyDescent="0.25">
      <c r="A28" s="63" t="s">
        <v>26</v>
      </c>
      <c r="B28" s="64"/>
      <c r="C28" s="64"/>
      <c r="D28" s="60">
        <v>11</v>
      </c>
      <c r="E28" s="61">
        <v>0</v>
      </c>
      <c r="F28" s="62">
        <f>E28/$E$20*100</f>
        <v>0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362771</v>
      </c>
      <c r="F29" s="62">
        <f>E29/E20*100</f>
        <v>81.753422064371321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3455</v>
      </c>
      <c r="F30" s="62">
        <f>E30/E20*100</f>
        <v>0.77861260473522664</v>
      </c>
    </row>
    <row r="31" spans="1:7" x14ac:dyDescent="0.25">
      <c r="A31" s="63" t="s">
        <v>29</v>
      </c>
      <c r="B31" s="64"/>
      <c r="C31" s="64"/>
      <c r="D31" s="60">
        <v>0</v>
      </c>
      <c r="E31" s="61">
        <v>359316</v>
      </c>
      <c r="F31" s="62">
        <f>E31/E20*100</f>
        <v>80.974809459636091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9282</v>
      </c>
      <c r="F33" s="70">
        <f>E33/E20*100</f>
        <v>2.0917748761656654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53</v>
      </c>
      <c r="F39" s="86">
        <f>F19</f>
        <v>44804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75000</v>
      </c>
      <c r="F40" s="90">
        <v>105108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30000</v>
      </c>
      <c r="F41" s="94">
        <v>41301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44804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427103937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10866-39CC-44D1-AA25-95B460E89236}">
  <sheetPr>
    <pageSetUpPr fitToPage="1"/>
  </sheetPr>
  <dimension ref="A1:G55"/>
  <sheetViews>
    <sheetView workbookViewId="0">
      <selection activeCell="G8" sqref="G8"/>
    </sheetView>
  </sheetViews>
  <sheetFormatPr defaultColWidth="9.109375" defaultRowHeight="13.2" x14ac:dyDescent="0.25"/>
  <cols>
    <col min="1" max="1" width="20.88671875" style="2" customWidth="1"/>
    <col min="2" max="2" width="18.5546875" style="2" customWidth="1"/>
    <col min="3" max="3" width="15.6640625" style="2" customWidth="1"/>
    <col min="4" max="4" width="16.6640625" style="2" customWidth="1"/>
    <col min="5" max="5" width="17.6640625" style="2" customWidth="1"/>
    <col min="6" max="6" width="18.88671875" style="2" customWidth="1"/>
    <col min="7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48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</v>
      </c>
      <c r="B8" s="18" t="s">
        <v>5</v>
      </c>
      <c r="C8" s="19"/>
      <c r="D8" s="20"/>
      <c r="E8" s="21" t="s">
        <v>6</v>
      </c>
      <c r="F8" s="22" t="s">
        <v>7</v>
      </c>
    </row>
    <row r="9" spans="1:6" x14ac:dyDescent="0.25">
      <c r="A9" s="12"/>
      <c r="B9" s="13"/>
      <c r="C9" s="15"/>
      <c r="D9" s="15"/>
      <c r="E9" s="23"/>
      <c r="F9" s="24"/>
    </row>
    <row r="10" spans="1:6" x14ac:dyDescent="0.25">
      <c r="A10" s="8" t="s">
        <v>8</v>
      </c>
      <c r="B10" s="25" t="s">
        <v>9</v>
      </c>
      <c r="C10" s="26"/>
      <c r="D10" s="27"/>
      <c r="E10" s="28" t="s">
        <v>10</v>
      </c>
      <c r="F10" s="29" t="s">
        <v>11</v>
      </c>
    </row>
    <row r="11" spans="1:6" x14ac:dyDescent="0.25">
      <c r="A11" s="30"/>
      <c r="B11" s="30"/>
      <c r="C11" s="14"/>
      <c r="D11" s="15"/>
      <c r="E11" s="23"/>
      <c r="F11" s="17"/>
    </row>
    <row r="12" spans="1:6" x14ac:dyDescent="0.25">
      <c r="A12" s="8" t="s">
        <v>12</v>
      </c>
      <c r="B12" s="29" t="s">
        <v>13</v>
      </c>
      <c r="C12" s="19"/>
      <c r="D12" s="20"/>
    </row>
    <row r="13" spans="1:6" x14ac:dyDescent="0.25">
      <c r="A13" s="12"/>
      <c r="B13" s="31"/>
      <c r="C13" s="15"/>
      <c r="D13" s="32"/>
      <c r="E13" s="23"/>
      <c r="F13" s="33"/>
    </row>
    <row r="14" spans="1:6" x14ac:dyDescent="0.25">
      <c r="A14" s="12"/>
      <c r="B14" s="31"/>
      <c r="C14" s="15"/>
      <c r="D14" s="32"/>
      <c r="E14" s="23"/>
      <c r="F14" s="33"/>
    </row>
    <row r="15" spans="1:6" x14ac:dyDescent="0.25">
      <c r="A15" s="34"/>
      <c r="B15" s="32"/>
      <c r="C15" s="32"/>
      <c r="D15" s="32"/>
      <c r="E15" s="35"/>
      <c r="F15" s="15"/>
    </row>
    <row r="16" spans="1:6" ht="15.6" x14ac:dyDescent="0.25">
      <c r="A16" s="36" t="s">
        <v>14</v>
      </c>
      <c r="B16" s="37"/>
      <c r="C16" s="37"/>
      <c r="D16" s="38"/>
      <c r="E16" s="38"/>
      <c r="F16" s="38"/>
    </row>
    <row r="17" spans="1:7" ht="13.8" thickBot="1" x14ac:dyDescent="0.3">
      <c r="A17" s="39"/>
      <c r="B17" s="39"/>
      <c r="C17" s="39"/>
      <c r="D17" s="40"/>
      <c r="E17" s="40"/>
      <c r="F17" s="40"/>
    </row>
    <row r="18" spans="1:7" ht="39.6" x14ac:dyDescent="0.3">
      <c r="A18" s="41" t="s">
        <v>15</v>
      </c>
      <c r="B18" s="42"/>
      <c r="C18" s="43"/>
      <c r="D18" s="44" t="s">
        <v>16</v>
      </c>
      <c r="E18" s="45" t="s">
        <v>17</v>
      </c>
      <c r="F18" s="46" t="s">
        <v>18</v>
      </c>
    </row>
    <row r="19" spans="1:7" ht="13.8" thickBot="1" x14ac:dyDescent="0.3">
      <c r="A19" s="47"/>
      <c r="B19" s="48"/>
      <c r="C19" s="49"/>
      <c r="D19" s="50"/>
      <c r="E19" s="51" t="s">
        <v>19</v>
      </c>
      <c r="F19" s="52">
        <v>44834</v>
      </c>
    </row>
    <row r="20" spans="1:7" x14ac:dyDescent="0.25">
      <c r="A20" s="53" t="s">
        <v>20</v>
      </c>
      <c r="B20" s="54"/>
      <c r="C20" s="54"/>
      <c r="D20" s="55">
        <v>1</v>
      </c>
      <c r="E20" s="56">
        <f>E23+E26+E29+E33+E21</f>
        <v>408746</v>
      </c>
      <c r="F20" s="57">
        <f>+F23+F26+F29+F33+F21</f>
        <v>100.00000000000001</v>
      </c>
    </row>
    <row r="21" spans="1:7" ht="27" hidden="1" customHeight="1" x14ac:dyDescent="0.25">
      <c r="A21" s="111" t="s">
        <v>44</v>
      </c>
      <c r="B21" s="112"/>
      <c r="C21" s="113"/>
      <c r="D21" s="108">
        <v>2</v>
      </c>
      <c r="E21" s="109">
        <f>E22</f>
        <v>0</v>
      </c>
      <c r="F21" s="110">
        <f>E21/E20*100</f>
        <v>0</v>
      </c>
    </row>
    <row r="22" spans="1:7" hidden="1" x14ac:dyDescent="0.25">
      <c r="A22" s="63" t="s">
        <v>45</v>
      </c>
      <c r="B22" s="64"/>
      <c r="C22" s="64"/>
      <c r="D22" s="108"/>
      <c r="E22" s="109">
        <v>0</v>
      </c>
      <c r="F22" s="110">
        <f>E22/E20*100</f>
        <v>0</v>
      </c>
    </row>
    <row r="23" spans="1:7" x14ac:dyDescent="0.25">
      <c r="A23" s="58" t="s">
        <v>21</v>
      </c>
      <c r="B23" s="59"/>
      <c r="C23" s="59"/>
      <c r="D23" s="60">
        <v>3</v>
      </c>
      <c r="E23" s="61">
        <f>E24+E25</f>
        <v>39137</v>
      </c>
      <c r="F23" s="62">
        <f>E23/E20*100</f>
        <v>9.5748949225191193</v>
      </c>
    </row>
    <row r="24" spans="1:7" x14ac:dyDescent="0.25">
      <c r="A24" s="63" t="s">
        <v>22</v>
      </c>
      <c r="B24" s="64"/>
      <c r="C24" s="64"/>
      <c r="D24" s="60">
        <v>4</v>
      </c>
      <c r="E24" s="61">
        <v>38387</v>
      </c>
      <c r="F24" s="62">
        <f>E24/$E$20*100</f>
        <v>9.3914068883854522</v>
      </c>
    </row>
    <row r="25" spans="1:7" x14ac:dyDescent="0.25">
      <c r="A25" s="63" t="s">
        <v>23</v>
      </c>
      <c r="B25" s="64"/>
      <c r="C25" s="64"/>
      <c r="D25" s="60">
        <v>5</v>
      </c>
      <c r="E25" s="61">
        <v>750</v>
      </c>
      <c r="F25" s="62">
        <f>E25/$E$20*100</f>
        <v>0.18348803413366738</v>
      </c>
    </row>
    <row r="26" spans="1:7" x14ac:dyDescent="0.25">
      <c r="A26" s="58" t="s">
        <v>24</v>
      </c>
      <c r="B26" s="64"/>
      <c r="C26" s="64"/>
      <c r="D26" s="60">
        <v>9</v>
      </c>
      <c r="E26" s="61">
        <f>+E27+E28</f>
        <v>17165</v>
      </c>
      <c r="F26" s="62">
        <f>E26/$E$20*100</f>
        <v>4.1994294745392002</v>
      </c>
    </row>
    <row r="27" spans="1:7" x14ac:dyDescent="0.25">
      <c r="A27" s="63" t="s">
        <v>25</v>
      </c>
      <c r="B27" s="64"/>
      <c r="C27" s="64"/>
      <c r="D27" s="60">
        <v>10</v>
      </c>
      <c r="E27" s="61">
        <v>17165</v>
      </c>
      <c r="F27" s="62">
        <f>E27/$E$20*100</f>
        <v>4.1994294745392002</v>
      </c>
    </row>
    <row r="28" spans="1:7" hidden="1" x14ac:dyDescent="0.25">
      <c r="A28" s="63" t="s">
        <v>26</v>
      </c>
      <c r="B28" s="64"/>
      <c r="C28" s="64"/>
      <c r="D28" s="60">
        <v>11</v>
      </c>
      <c r="E28" s="61">
        <v>0</v>
      </c>
      <c r="F28" s="62">
        <f>E28/$E$20*100</f>
        <v>0</v>
      </c>
    </row>
    <row r="29" spans="1:7" x14ac:dyDescent="0.25">
      <c r="A29" s="58" t="s">
        <v>27</v>
      </c>
      <c r="B29" s="64"/>
      <c r="C29" s="64"/>
      <c r="D29" s="60">
        <v>12</v>
      </c>
      <c r="E29" s="61">
        <f>E30+E31+E32</f>
        <v>337894</v>
      </c>
      <c r="F29" s="62">
        <f>E29/E20*100</f>
        <v>82.66600774074854</v>
      </c>
    </row>
    <row r="30" spans="1:7" x14ac:dyDescent="0.25">
      <c r="A30" s="63" t="s">
        <v>28</v>
      </c>
      <c r="B30" s="64"/>
      <c r="C30" s="64"/>
      <c r="D30" s="60">
        <v>13</v>
      </c>
      <c r="E30" s="61">
        <v>7374</v>
      </c>
      <c r="F30" s="62">
        <f>E30/E20*100</f>
        <v>1.8040543516022176</v>
      </c>
    </row>
    <row r="31" spans="1:7" x14ac:dyDescent="0.25">
      <c r="A31" s="63" t="s">
        <v>29</v>
      </c>
      <c r="B31" s="64"/>
      <c r="C31" s="64"/>
      <c r="D31" s="60">
        <v>0</v>
      </c>
      <c r="E31" s="61">
        <v>330520</v>
      </c>
      <c r="F31" s="62">
        <f>E31/E20*100</f>
        <v>80.861953389146308</v>
      </c>
    </row>
    <row r="32" spans="1:7" hidden="1" x14ac:dyDescent="0.25">
      <c r="A32" s="63" t="s">
        <v>30</v>
      </c>
      <c r="B32" s="64"/>
      <c r="C32" s="64"/>
      <c r="D32" s="60">
        <v>15</v>
      </c>
      <c r="E32" s="61">
        <v>0</v>
      </c>
      <c r="F32" s="62">
        <f>E32/E23*100</f>
        <v>0</v>
      </c>
      <c r="G32" s="65"/>
    </row>
    <row r="33" spans="1:6" ht="13.8" thickBot="1" x14ac:dyDescent="0.3">
      <c r="A33" s="66" t="s">
        <v>31</v>
      </c>
      <c r="B33" s="67"/>
      <c r="C33" s="67"/>
      <c r="D33" s="68">
        <v>24</v>
      </c>
      <c r="E33" s="69">
        <v>14550</v>
      </c>
      <c r="F33" s="70">
        <f>E33/E20*100</f>
        <v>3.5596678621931472</v>
      </c>
    </row>
    <row r="34" spans="1:6" x14ac:dyDescent="0.25">
      <c r="A34" s="71"/>
      <c r="B34" s="72"/>
      <c r="C34" s="72"/>
      <c r="D34" s="73"/>
      <c r="E34" s="74"/>
      <c r="F34" s="75"/>
    </row>
    <row r="35" spans="1:6" x14ac:dyDescent="0.25">
      <c r="A35" s="71"/>
      <c r="B35" s="72"/>
      <c r="C35" s="72"/>
      <c r="D35" s="73"/>
      <c r="E35" s="74"/>
      <c r="F35" s="75"/>
    </row>
    <row r="36" spans="1:6" ht="15.6" x14ac:dyDescent="0.25">
      <c r="A36" s="76" t="s">
        <v>32</v>
      </c>
      <c r="B36" s="77"/>
      <c r="C36" s="77"/>
      <c r="D36" s="77"/>
      <c r="E36" s="77"/>
      <c r="F36" s="77"/>
    </row>
    <row r="37" spans="1:6" ht="13.8" thickBot="1" x14ac:dyDescent="0.3">
      <c r="A37" s="78"/>
      <c r="B37" s="79"/>
      <c r="C37" s="79"/>
      <c r="D37" s="79"/>
      <c r="E37" s="79"/>
      <c r="F37" s="79"/>
    </row>
    <row r="38" spans="1:6" ht="15.6" x14ac:dyDescent="0.3">
      <c r="A38" s="80"/>
      <c r="B38" s="81"/>
      <c r="C38" s="81"/>
      <c r="D38" s="44"/>
      <c r="E38" s="45" t="s">
        <v>33</v>
      </c>
      <c r="F38" s="46" t="s">
        <v>34</v>
      </c>
    </row>
    <row r="39" spans="1:6" ht="16.2" thickBot="1" x14ac:dyDescent="0.3">
      <c r="A39" s="82" t="s">
        <v>35</v>
      </c>
      <c r="B39" s="83"/>
      <c r="C39" s="83"/>
      <c r="D39" s="84" t="s">
        <v>16</v>
      </c>
      <c r="E39" s="85" t="s">
        <v>54</v>
      </c>
      <c r="F39" s="86">
        <f>F19</f>
        <v>44834</v>
      </c>
    </row>
    <row r="40" spans="1:6" x14ac:dyDescent="0.25">
      <c r="A40" s="58" t="s">
        <v>36</v>
      </c>
      <c r="B40" s="87"/>
      <c r="C40" s="87"/>
      <c r="D40" s="88">
        <v>1</v>
      </c>
      <c r="E40" s="89">
        <v>0</v>
      </c>
      <c r="F40" s="90">
        <v>0</v>
      </c>
    </row>
    <row r="41" spans="1:6" ht="13.8" thickBot="1" x14ac:dyDescent="0.3">
      <c r="A41" s="66" t="s">
        <v>37</v>
      </c>
      <c r="B41" s="91"/>
      <c r="C41" s="91"/>
      <c r="D41" s="92">
        <v>2</v>
      </c>
      <c r="E41" s="93">
        <v>1287203</v>
      </c>
      <c r="F41" s="94">
        <v>1765914</v>
      </c>
    </row>
    <row r="42" spans="1:6" x14ac:dyDescent="0.25">
      <c r="A42" s="71"/>
      <c r="B42" s="95"/>
      <c r="C42" s="95"/>
      <c r="D42" s="96"/>
      <c r="E42" s="97"/>
      <c r="F42" s="98"/>
    </row>
    <row r="43" spans="1:6" ht="15.6" x14ac:dyDescent="0.25">
      <c r="A43" s="76" t="s">
        <v>40</v>
      </c>
      <c r="B43" s="95"/>
      <c r="C43" s="95"/>
      <c r="D43" s="96"/>
      <c r="E43" s="97"/>
      <c r="F43" s="98"/>
    </row>
    <row r="44" spans="1:6" ht="13.8" thickBot="1" x14ac:dyDescent="0.3">
      <c r="A44" s="71"/>
      <c r="B44" s="95"/>
      <c r="C44" s="104"/>
      <c r="D44" s="104"/>
      <c r="E44" s="97"/>
      <c r="F44" s="98"/>
    </row>
    <row r="45" spans="1:6" x14ac:dyDescent="0.25">
      <c r="A45" s="114" t="s">
        <v>41</v>
      </c>
      <c r="B45" s="116" t="s">
        <v>16</v>
      </c>
      <c r="C45" s="118" t="s">
        <v>42</v>
      </c>
      <c r="D45" s="119"/>
      <c r="E45" s="97"/>
      <c r="F45" s="98"/>
    </row>
    <row r="46" spans="1:6" ht="13.8" thickBot="1" x14ac:dyDescent="0.3">
      <c r="A46" s="115"/>
      <c r="B46" s="117"/>
      <c r="C46" s="105" t="s">
        <v>43</v>
      </c>
      <c r="D46" s="106">
        <f>F19</f>
        <v>44834</v>
      </c>
      <c r="E46" s="97"/>
      <c r="F46" s="98"/>
    </row>
    <row r="47" spans="1:6" x14ac:dyDescent="0.25">
      <c r="A47" s="107" t="s">
        <v>5</v>
      </c>
      <c r="B47" s="55">
        <v>1</v>
      </c>
      <c r="C47" s="120">
        <v>393926008</v>
      </c>
      <c r="D47" s="121"/>
      <c r="E47" s="97"/>
      <c r="F47" s="98"/>
    </row>
    <row r="48" spans="1:6" x14ac:dyDescent="0.25">
      <c r="A48" s="71"/>
      <c r="B48" s="95"/>
      <c r="C48" s="95"/>
      <c r="D48" s="96"/>
      <c r="E48" s="97"/>
      <c r="F48" s="98"/>
    </row>
    <row r="49" spans="1:6" x14ac:dyDescent="0.25">
      <c r="A49" s="71"/>
      <c r="B49" s="95"/>
      <c r="C49" s="95"/>
      <c r="D49" s="96"/>
      <c r="E49" s="99"/>
      <c r="F49" s="98"/>
    </row>
    <row r="50" spans="1:6" ht="52.8" x14ac:dyDescent="0.3">
      <c r="A50" s="100" t="s">
        <v>38</v>
      </c>
      <c r="B50" s="101"/>
      <c r="C50" s="101"/>
      <c r="D50" s="102"/>
      <c r="E50" s="102"/>
      <c r="F50" s="103"/>
    </row>
    <row r="52" spans="1:6" x14ac:dyDescent="0.25">
      <c r="B52" s="104"/>
      <c r="C52" s="104"/>
    </row>
    <row r="55" spans="1:6" x14ac:dyDescent="0.25">
      <c r="C55" s="104"/>
      <c r="E55" s="104"/>
    </row>
  </sheetData>
  <mergeCells count="5">
    <mergeCell ref="A21:C21"/>
    <mergeCell ref="A45:A46"/>
    <mergeCell ref="B45:B46"/>
    <mergeCell ref="C45:D45"/>
    <mergeCell ref="C47:D4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2022</vt:lpstr>
      <vt:lpstr>únor 2022</vt:lpstr>
      <vt:lpstr>březen 2022</vt:lpstr>
      <vt:lpstr>duben 2022</vt:lpstr>
      <vt:lpstr>květen 2022</vt:lpstr>
      <vt:lpstr>červen 2022</vt:lpstr>
      <vt:lpstr>červenec 2022</vt:lpstr>
      <vt:lpstr>srpen 2022</vt:lpstr>
      <vt:lpstr>září 2022</vt:lpstr>
      <vt:lpstr>říjen 2022</vt:lpstr>
      <vt:lpstr>listopad 2022</vt:lpstr>
      <vt:lpstr>prosinec 2022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2023-01-06T12:07:34Z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2020-11-24T10:02:29Z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29635c18-2392-40da-82bb-c54a58683d83</vt:lpwstr>
  </property>
  <property fmtid="{D5CDD505-2E9C-101B-9397-08002B2CF9AE}" pid="8" name="MSIP_Label_2a6524ed-fb1a-49fd-bafe-15c5e5ffd047_ContentBits">
    <vt:lpwstr>0</vt:lpwstr>
  </property>
</Properties>
</file>