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766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8" r:id="rId5"/>
    <sheet name="červen 2017" sheetId="19" r:id="rId6"/>
    <sheet name="červenec 2017" sheetId="20" r:id="rId7"/>
    <sheet name="srpen 2017" sheetId="21" r:id="rId8"/>
    <sheet name="září 2017" sheetId="22" r:id="rId9"/>
    <sheet name="říjen 2017" sheetId="23" r:id="rId10"/>
    <sheet name="listopad 2017" sheetId="24" r:id="rId11"/>
    <sheet name="prosinec 2017" sheetId="25" r:id="rId12"/>
    <sheet name="Sheet3" sheetId="3" r:id="rId13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52" i="25" l="1"/>
  <c r="E32" i="25"/>
  <c r="E29" i="25"/>
  <c r="E23" i="25"/>
  <c r="E21" i="25" l="1"/>
  <c r="F44" i="25" s="1"/>
  <c r="F52" i="24"/>
  <c r="E32" i="24"/>
  <c r="E29" i="24"/>
  <c r="E23" i="24"/>
  <c r="F31" i="25" l="1"/>
  <c r="F35" i="25"/>
  <c r="F30" i="25"/>
  <c r="F29" i="25" s="1"/>
  <c r="F34" i="25"/>
  <c r="F25" i="25"/>
  <c r="F33" i="25"/>
  <c r="F24" i="25"/>
  <c r="F32" i="25"/>
  <c r="F23" i="25"/>
  <c r="E21" i="24"/>
  <c r="F44" i="24" s="1"/>
  <c r="F52" i="23"/>
  <c r="E32" i="23"/>
  <c r="E29" i="23"/>
  <c r="E23" i="23"/>
  <c r="F21" i="25" l="1"/>
  <c r="F25" i="24"/>
  <c r="F34" i="24"/>
  <c r="F33" i="24"/>
  <c r="F31" i="24"/>
  <c r="F35" i="24"/>
  <c r="F30" i="24"/>
  <c r="F24" i="24"/>
  <c r="F23" i="24" s="1"/>
  <c r="F29" i="24"/>
  <c r="E21" i="23"/>
  <c r="F44" i="23" s="1"/>
  <c r="F52" i="22"/>
  <c r="E32" i="22"/>
  <c r="E29" i="22"/>
  <c r="E23" i="22"/>
  <c r="F32" i="24" l="1"/>
  <c r="F21" i="24"/>
  <c r="F25" i="23"/>
  <c r="F34" i="23"/>
  <c r="F33" i="23"/>
  <c r="F31" i="23"/>
  <c r="F35" i="23"/>
  <c r="F30" i="23"/>
  <c r="F29" i="23" s="1"/>
  <c r="F24" i="23"/>
  <c r="E21" i="22"/>
  <c r="F35" i="22" s="1"/>
  <c r="F52" i="21"/>
  <c r="E32" i="21"/>
  <c r="E29" i="21"/>
  <c r="E23" i="21"/>
  <c r="F32" i="23" l="1"/>
  <c r="F23" i="23"/>
  <c r="F21" i="23"/>
  <c r="F24" i="22"/>
  <c r="F44" i="22"/>
  <c r="F31" i="22"/>
  <c r="F33" i="22"/>
  <c r="F25" i="22"/>
  <c r="F23" i="22" s="1"/>
  <c r="F34" i="22"/>
  <c r="F32" i="22" s="1"/>
  <c r="F30" i="22"/>
  <c r="F29" i="22" s="1"/>
  <c r="E21" i="21"/>
  <c r="F44" i="21" s="1"/>
  <c r="E32" i="20"/>
  <c r="F52" i="20"/>
  <c r="E29" i="20"/>
  <c r="E23" i="20"/>
  <c r="F21" i="22" l="1"/>
  <c r="F25" i="21"/>
  <c r="F34" i="21"/>
  <c r="F33" i="21"/>
  <c r="F31" i="21"/>
  <c r="F35" i="21"/>
  <c r="F30" i="21"/>
  <c r="F24" i="21"/>
  <c r="F23" i="21" s="1"/>
  <c r="F29" i="21"/>
  <c r="E21" i="20"/>
  <c r="F35" i="20" s="1"/>
  <c r="F52" i="19"/>
  <c r="E32" i="19"/>
  <c r="E29" i="19"/>
  <c r="E23" i="19"/>
  <c r="F32" i="21" l="1"/>
  <c r="F21" i="21" s="1"/>
  <c r="F44" i="20"/>
  <c r="F30" i="20"/>
  <c r="F31" i="20"/>
  <c r="F33" i="20"/>
  <c r="F24" i="20"/>
  <c r="F34" i="20"/>
  <c r="F25" i="20"/>
  <c r="E21" i="19"/>
  <c r="F44" i="19" s="1"/>
  <c r="F52" i="18"/>
  <c r="E32" i="18"/>
  <c r="E29" i="18"/>
  <c r="E23" i="18"/>
  <c r="F29" i="20" l="1"/>
  <c r="F32" i="20"/>
  <c r="F23" i="20"/>
  <c r="F35" i="19"/>
  <c r="F32" i="19" s="1"/>
  <c r="F31" i="19"/>
  <c r="F30" i="19"/>
  <c r="F29" i="19" s="1"/>
  <c r="F34" i="19"/>
  <c r="F25" i="19"/>
  <c r="F33" i="19"/>
  <c r="F24" i="19"/>
  <c r="F23" i="19" s="1"/>
  <c r="E21" i="18"/>
  <c r="F44" i="18" s="1"/>
  <c r="F52" i="17"/>
  <c r="E32" i="17"/>
  <c r="E29" i="17"/>
  <c r="E23" i="17"/>
  <c r="F21" i="20" l="1"/>
  <c r="F21" i="19"/>
  <c r="F35" i="18"/>
  <c r="F32" i="18" s="1"/>
  <c r="F31" i="18"/>
  <c r="F30" i="18"/>
  <c r="F29" i="18" s="1"/>
  <c r="F34" i="18"/>
  <c r="F25" i="18"/>
  <c r="F33" i="18"/>
  <c r="F24" i="18"/>
  <c r="F23" i="18"/>
  <c r="E21" i="17"/>
  <c r="F35" i="17" s="1"/>
  <c r="F52" i="16"/>
  <c r="E32" i="16"/>
  <c r="E29" i="16"/>
  <c r="E23" i="16"/>
  <c r="F21" i="18" l="1"/>
  <c r="F33" i="17"/>
  <c r="F32" i="17" s="1"/>
  <c r="F25" i="17"/>
  <c r="F24" i="17"/>
  <c r="F34" i="17"/>
  <c r="F30" i="17"/>
  <c r="F44" i="17"/>
  <c r="F31" i="17"/>
  <c r="E21" i="16"/>
  <c r="F35" i="16" s="1"/>
  <c r="F52" i="15"/>
  <c r="E32" i="15"/>
  <c r="E29" i="15"/>
  <c r="E23" i="15"/>
  <c r="F23" i="17" l="1"/>
  <c r="F29" i="17"/>
  <c r="F24" i="16"/>
  <c r="F44" i="16"/>
  <c r="F31" i="16"/>
  <c r="F33" i="16"/>
  <c r="F25" i="16"/>
  <c r="F34" i="16"/>
  <c r="F30" i="16"/>
  <c r="F29" i="16" s="1"/>
  <c r="F32" i="16"/>
  <c r="E21" i="15"/>
  <c r="F35" i="15" s="1"/>
  <c r="F52" i="14"/>
  <c r="E32" i="14"/>
  <c r="E23" i="14"/>
  <c r="F21" i="17" l="1"/>
  <c r="F23" i="16"/>
  <c r="F21" i="16" s="1"/>
  <c r="F34" i="15"/>
  <c r="F30" i="15"/>
  <c r="F25" i="15"/>
  <c r="F33" i="15"/>
  <c r="F44" i="15"/>
  <c r="F31" i="15"/>
  <c r="F24" i="15"/>
  <c r="F23" i="15" s="1"/>
  <c r="F29" i="15"/>
  <c r="E29" i="14"/>
  <c r="E21" i="14" s="1"/>
  <c r="F35" i="14" s="1"/>
  <c r="F32" i="15" l="1"/>
  <c r="F21" i="15" s="1"/>
  <c r="F30" i="14"/>
  <c r="F44" i="14"/>
  <c r="F31" i="14"/>
  <c r="F33" i="14"/>
  <c r="F24" i="14"/>
  <c r="F34" i="14"/>
  <c r="F25" i="14"/>
  <c r="F29" i="14" l="1"/>
  <c r="F23" i="14"/>
  <c r="F32" i="14"/>
  <c r="F21" i="14" l="1"/>
</calcChain>
</file>

<file path=xl/sharedStrings.xml><?xml version="1.0" encoding="utf-8"?>
<sst xmlns="http://schemas.openxmlformats.org/spreadsheetml/2006/main" count="648" uniqueCount="64">
  <si>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</si>
  <si>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</si>
  <si>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</si>
  <si>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chráněný fond ekonomických cyklů</t>
  </si>
  <si>
    <t>ISIN</t>
  </si>
  <si>
    <t>CZ0008474038</t>
  </si>
  <si>
    <t>Měna</t>
  </si>
  <si>
    <t>CZK</t>
  </si>
  <si>
    <t>Druh fondu</t>
  </si>
  <si>
    <t>otevřený podílový fond</t>
  </si>
  <si>
    <t>Jmenovitá hodnota PL, Kč</t>
  </si>
  <si>
    <t>Typ fondu</t>
  </si>
  <si>
    <t>speciální</t>
  </si>
  <si>
    <t xml:space="preserve">Měsíční informace fondu kolektivního investování dle § 239 odst. 1 písm. c) </t>
  </si>
  <si>
    <t>A  K  T  I  V  A</t>
  </si>
  <si>
    <t>ř.</t>
  </si>
  <si>
    <t>Hodnota (tis. Kč)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</si>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</sst>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1" fillId="0" borderId="0" xfId="1" applyNumberForma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J33" sqref="J3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42766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3277402</v>
      </c>
      <c r="F21" s="57">
        <f>+F23+F29+F32+F44</f>
        <v>99.999999999999986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34469</v>
      </c>
      <c r="F23" s="62">
        <f>+F24+F25</f>
        <v>1.0517171833055572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34469</v>
      </c>
      <c r="F24" s="62">
        <f>E24/E21*100</f>
        <v>1.0517171833055572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2615216</v>
      </c>
      <c r="F29" s="62">
        <f>+F30+F31</f>
        <v>79.795398916580879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2038030</v>
      </c>
      <c r="F30" s="62">
        <f>E30/E21*100</f>
        <v>62.184315503560441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577186</v>
      </c>
      <c r="F31" s="62">
        <f>E31/E21*100</f>
        <v>17.611083413020435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560423</v>
      </c>
      <c r="F32" s="62">
        <f>+F33+F34+F35</f>
        <v>17.099611216445219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51777</v>
      </c>
      <c r="F33" s="62">
        <f>E33/E21*100</f>
        <v>1.5798184049439161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508646</v>
      </c>
      <c r="F34" s="62">
        <f>E34/E21*100</f>
        <v>15.519792811501304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67294</v>
      </c>
      <c r="F44" s="70">
        <f>E44/E21*100</f>
        <v>2.0532726836683448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52</v>
      </c>
      <c r="F52" s="52">
        <f xml:space="preserve"> F20</f>
        <v>42766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19053399</v>
      </c>
      <c r="F53" s="93">
        <v>20285046.43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110448627</v>
      </c>
      <c r="F54" s="95">
        <v>117642296.51000001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23" sqref="K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43039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2178468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169523</v>
      </c>
      <c r="F23" s="62">
        <f>+F24+F25</f>
        <v>7.7817530484725967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169523</v>
      </c>
      <c r="F24" s="62">
        <f>E24/E21*100</f>
        <v>7.7817530484725967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1533112</v>
      </c>
      <c r="F29" s="62">
        <f>+F30+F31</f>
        <v>70.375695213333415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967183</v>
      </c>
      <c r="F30" s="62">
        <f>E30/E21*100</f>
        <v>44.397393030331408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565929</v>
      </c>
      <c r="F31" s="62">
        <f>E31/E21*100</f>
        <v>25.978302183002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464166</v>
      </c>
      <c r="F32" s="62">
        <f>+F33+F34+F35</f>
        <v>21.306991886041018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32066</v>
      </c>
      <c r="F33" s="62">
        <f>E33/E21*100</f>
        <v>1.4719518487303922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432100</v>
      </c>
      <c r="F34" s="62">
        <f>E34/E21*100</f>
        <v>19.835040037310627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11667</v>
      </c>
      <c r="F44" s="70">
        <f>E44/E21*100</f>
        <v>0.53555985215298096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61</v>
      </c>
      <c r="F52" s="52">
        <f xml:space="preserve"> F20</f>
        <v>43039</v>
      </c>
    </row>
    <row r="53" spans="1:6" x14ac:dyDescent="0.2">
      <c r="A53" s="63" t="s">
        <v>49</v>
      </c>
      <c r="B53" s="92"/>
      <c r="C53" s="92"/>
      <c r="D53" s="60">
        <v>1</v>
      </c>
      <c r="E53" s="61">
        <v>2153620</v>
      </c>
      <c r="F53" s="93">
        <v>2266745.4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100400841</v>
      </c>
      <c r="F54" s="95">
        <v>105748376.40000001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L19" sqref="L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43069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2070799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132671</v>
      </c>
      <c r="F23" s="62">
        <f>+F24+F25</f>
        <v>6.4067541079554324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131421</v>
      </c>
      <c r="F24" s="62">
        <f>E24/E21*100</f>
        <v>6.346390934127359</v>
      </c>
    </row>
    <row r="25" spans="1:6" x14ac:dyDescent="0.2">
      <c r="A25" s="64" t="s">
        <v>23</v>
      </c>
      <c r="B25" s="65"/>
      <c r="C25" s="65"/>
      <c r="D25" s="60">
        <v>5</v>
      </c>
      <c r="E25" s="61">
        <v>1250</v>
      </c>
      <c r="F25" s="62">
        <f>E25/E21*100</f>
        <v>6.0363173828073123E-2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1476300</v>
      </c>
      <c r="F29" s="62">
        <f>+F30+F31</f>
        <v>71.291322817907485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912435</v>
      </c>
      <c r="F30" s="62">
        <f>E30/E21*100</f>
        <v>44.061978009454322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563865</v>
      </c>
      <c r="F31" s="62">
        <f>E31/E21*100</f>
        <v>27.22934480845316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446974</v>
      </c>
      <c r="F32" s="62">
        <f>+F33+F34+F35</f>
        <v>21.584615406903328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18804</v>
      </c>
      <c r="F33" s="62">
        <f>E33/E21*100</f>
        <v>0.90805529653046957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428170</v>
      </c>
      <c r="F34" s="62">
        <f>E34/E21*100</f>
        <v>20.676560110372858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14854</v>
      </c>
      <c r="F44" s="70">
        <f>E44/E21*100</f>
        <v>0.71730766723375849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62</v>
      </c>
      <c r="F52" s="52">
        <f xml:space="preserve"> F20</f>
        <v>43069</v>
      </c>
    </row>
    <row r="53" spans="1:6" x14ac:dyDescent="0.2">
      <c r="A53" s="63" t="s">
        <v>49</v>
      </c>
      <c r="B53" s="92"/>
      <c r="C53" s="92"/>
      <c r="D53" s="60">
        <v>1</v>
      </c>
      <c r="E53" s="61">
        <v>3018746</v>
      </c>
      <c r="F53" s="93">
        <v>3178127.69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95373558</v>
      </c>
      <c r="F54" s="95">
        <v>100334103.98999999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workbookViewId="0">
      <selection activeCell="I7" sqref="I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43100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1966082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98130</v>
      </c>
      <c r="F23" s="62">
        <f>+F24+F25</f>
        <v>4.9911448250886785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95980</v>
      </c>
      <c r="F24" s="62">
        <f>E24/E21*100</f>
        <v>4.8817902813819565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2150</v>
      </c>
      <c r="F25" s="62">
        <f>E25/E21*100</f>
        <v>0.10935454370672229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1419035</v>
      </c>
      <c r="F29" s="62">
        <f>+F30+F31</f>
        <v>72.17577903668311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855203</v>
      </c>
      <c r="F30" s="62">
        <f>E30/E21*100</f>
        <v>43.497829693776765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563832</v>
      </c>
      <c r="F31" s="62">
        <f>E31/E21*100</f>
        <v>28.677949342906352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445253</v>
      </c>
      <c r="F32" s="62">
        <f>+F33+F34+F35</f>
        <v>22.646715650720573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19080</v>
      </c>
      <c r="F33" s="62">
        <f>E33/E21*100</f>
        <v>0.97045799717407522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426173</v>
      </c>
      <c r="F34" s="62">
        <f>E34/E21*100</f>
        <v>21.676257653546497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3664</v>
      </c>
      <c r="F44" s="70">
        <f>E44/E21*100</f>
        <v>0.18636048750764211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63</v>
      </c>
      <c r="F52" s="52">
        <f xml:space="preserve"> F20</f>
        <v>43100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2117260</v>
      </c>
      <c r="F53" s="93">
        <v>2234324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91928119</v>
      </c>
      <c r="F54" s="95">
        <v>96958206.629999995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1" sqref="P31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H51" sqref="H5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42794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3189445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59110</v>
      </c>
      <c r="F23" s="62">
        <f>+F24+F25</f>
        <v>1.8533004958542945</v>
      </c>
    </row>
    <row r="24" spans="1:6" x14ac:dyDescent="0.2">
      <c r="A24" s="64" t="s">
        <v>22</v>
      </c>
      <c r="B24" s="65"/>
      <c r="C24" s="65"/>
      <c r="D24" s="60">
        <v>4</v>
      </c>
      <c r="E24" s="61">
        <v>59110</v>
      </c>
      <c r="F24" s="62">
        <f>E24/E21*100</f>
        <v>1.8533004958542945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2550287</v>
      </c>
      <c r="F29" s="62">
        <f>+F30+F31</f>
        <v>79.960212513462366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2027218</v>
      </c>
      <c r="F30" s="62">
        <f>E30/E21*100</f>
        <v>63.560211886394022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523069</v>
      </c>
      <c r="F31" s="62">
        <f>E31/E21*100</f>
        <v>16.400000627068344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576084</v>
      </c>
      <c r="F32" s="62">
        <f>+F33+F34+F35</f>
        <v>18.06220204455634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53276</v>
      </c>
      <c r="F33" s="62">
        <f>E33/E21*100</f>
        <v>1.6703846593999896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522808</v>
      </c>
      <c r="F34" s="62">
        <f>E34/E21*100</f>
        <v>16.391817385156351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3964</v>
      </c>
      <c r="F44" s="70">
        <f>E44/E21*100</f>
        <v>0.12428494612699076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53</v>
      </c>
      <c r="F52" s="52">
        <f xml:space="preserve"> F20</f>
        <v>42794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17989692</v>
      </c>
      <c r="F53" s="93">
        <v>19083993.760000002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104689906</v>
      </c>
      <c r="F54" s="95">
        <v>111041880.37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H15" sqref="H1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42825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3086991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237062</v>
      </c>
      <c r="F23" s="62">
        <f>+F24+F25</f>
        <v>7.6793874682498267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237062</v>
      </c>
      <c r="F24" s="62">
        <f>E24/E21*100</f>
        <v>7.6793874682498267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2239207</v>
      </c>
      <c r="F29" s="62">
        <f>+F30+F31</f>
        <v>72.536881383845952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1768178</v>
      </c>
      <c r="F30" s="62">
        <f>E30/E21*100</f>
        <v>57.278365890927439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471029</v>
      </c>
      <c r="F31" s="62">
        <f>E31/E21*100</f>
        <v>15.258515492918509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555971</v>
      </c>
      <c r="F32" s="62">
        <f>+F33+F34+F35</f>
        <v>18.010127013651807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53818</v>
      </c>
      <c r="F33" s="62">
        <f>E33/E21*100</f>
        <v>1.7433805281583263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502153</v>
      </c>
      <c r="F34" s="62">
        <f>E34/E21*100</f>
        <v>16.266746485493481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54751</v>
      </c>
      <c r="F44" s="70">
        <f>E44/E21*100</f>
        <v>1.773604134252416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54</v>
      </c>
      <c r="F52" s="52">
        <f xml:space="preserve"> F20</f>
        <v>42825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16551623</v>
      </c>
      <c r="F53" s="93">
        <v>17547175.359999999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103349213</v>
      </c>
      <c r="F54" s="95">
        <v>109590478.3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57" sqref="K5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42855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2993741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220226</v>
      </c>
      <c r="F23" s="62">
        <f>+F24+F25</f>
        <v>7.3562141815207118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220226</v>
      </c>
      <c r="F24" s="62">
        <f>E24/E21*100</f>
        <v>7.3562141815207118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2213718</v>
      </c>
      <c r="F29" s="62">
        <f>+F30+F31</f>
        <v>73.944873654735005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1753151</v>
      </c>
      <c r="F30" s="62">
        <f>E30/E21*100</f>
        <v>58.560543480548255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460567</v>
      </c>
      <c r="F31" s="62">
        <f>E31/E21*100</f>
        <v>15.384330174186744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552750</v>
      </c>
      <c r="F32" s="62">
        <f>+F33+F34+F35</f>
        <v>18.463521059437003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54909</v>
      </c>
      <c r="F33" s="62">
        <f>E33/E21*100</f>
        <v>1.8341265994620108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497841</v>
      </c>
      <c r="F34" s="62">
        <f>E34/E21*100</f>
        <v>16.629394459974993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7047</v>
      </c>
      <c r="F44" s="70">
        <f>E44/E21*100</f>
        <v>0.23539110430728644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55</v>
      </c>
      <c r="F52" s="52">
        <f xml:space="preserve"> F20</f>
        <v>42855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14099550</v>
      </c>
      <c r="F53" s="93">
        <v>14918223.93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107880830</v>
      </c>
      <c r="F54" s="95">
        <v>114125927.43000001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J52" sqref="J5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42886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2888179</v>
      </c>
      <c r="F21" s="57">
        <f>+F23+F29+F32+F44</f>
        <v>99.999999999999986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293340</v>
      </c>
      <c r="F23" s="62">
        <f>+F24+F25</f>
        <v>10.156572705500594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293340</v>
      </c>
      <c r="F24" s="62">
        <f>E24/E21*100</f>
        <v>10.156572705500594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2048588</v>
      </c>
      <c r="F29" s="62">
        <f>+F30+F31</f>
        <v>70.930091244344609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1537632</v>
      </c>
      <c r="F30" s="62">
        <f>E30/E21*100</f>
        <v>53.238805489548945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510956</v>
      </c>
      <c r="F31" s="62">
        <f>E31/E21*100</f>
        <v>17.691285754795668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538985</v>
      </c>
      <c r="F32" s="62">
        <f>+F33+F34+F35</f>
        <v>18.661758845279326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54685</v>
      </c>
      <c r="F33" s="62">
        <f>E33/E21*100</f>
        <v>1.8934075761924729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484300</v>
      </c>
      <c r="F34" s="62">
        <f>E34/E21*100</f>
        <v>16.768351269086853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7266</v>
      </c>
      <c r="F44" s="70">
        <f>E44/E21*100</f>
        <v>0.25157720487545959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56</v>
      </c>
      <c r="F52" s="52">
        <f xml:space="preserve"> F20</f>
        <v>42886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11344937</v>
      </c>
      <c r="F53" s="93">
        <v>12018859.01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109144926</v>
      </c>
      <c r="F54" s="95">
        <v>115640218.70999999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J17" sqref="J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42916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2757415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324811</v>
      </c>
      <c r="F23" s="62">
        <f>+F24+F25</f>
        <v>11.779547148325516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324811</v>
      </c>
      <c r="F24" s="62">
        <f>E24/E21*100</f>
        <v>11.779547148325516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1896632</v>
      </c>
      <c r="F29" s="62">
        <f>+F30+F31</f>
        <v>68.782972457899888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1386164</v>
      </c>
      <c r="F30" s="62">
        <f>E30/E21*100</f>
        <v>50.270416313830168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510468</v>
      </c>
      <c r="F31" s="62">
        <f>E31/E21*100</f>
        <v>18.512556144069716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526434</v>
      </c>
      <c r="F32" s="62">
        <f>+F33+F34+F35</f>
        <v>19.091576712246798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52970</v>
      </c>
      <c r="F33" s="62">
        <f>E33/E21*100</f>
        <v>1.9210020979794482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473464</v>
      </c>
      <c r="F34" s="62">
        <f>E34/E21*100</f>
        <v>17.170574614267348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9538</v>
      </c>
      <c r="F44" s="70">
        <f>E44/E21*100</f>
        <v>0.34590368152780776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57</v>
      </c>
      <c r="F52" s="52">
        <f xml:space="preserve"> F20</f>
        <v>42916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10273121</v>
      </c>
      <c r="F53" s="93">
        <v>10880226.289999999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114043860</v>
      </c>
      <c r="F54" s="95">
        <v>120780696.66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D21" sqref="D21:D4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42947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2661924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334318</v>
      </c>
      <c r="F23" s="62">
        <f>+F24+F25</f>
        <v>12.559261646838904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334318</v>
      </c>
      <c r="F24" s="62">
        <f>E24/E21*100</f>
        <v>12.559261646838904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1790927</v>
      </c>
      <c r="F29" s="62">
        <f>+F30+F31</f>
        <v>67.279418946596522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1279948</v>
      </c>
      <c r="F30" s="62">
        <f>E30/E21*100</f>
        <v>48.083566623239435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510979</v>
      </c>
      <c r="F31" s="62">
        <f>E31/E21*100</f>
        <v>19.195852323357091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523178</v>
      </c>
      <c r="F32" s="62">
        <f>+F33+F34+F35</f>
        <v>19.654129869973747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54556</v>
      </c>
      <c r="F33" s="62">
        <f>E33/E21*100</f>
        <v>2.0494950269053511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468622</v>
      </c>
      <c r="F34" s="62">
        <f>E34/E21*100</f>
        <v>17.604634843068396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13501</v>
      </c>
      <c r="F44" s="70">
        <f>E44/E21*100</f>
        <v>0.50718953659082677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58</v>
      </c>
      <c r="F52" s="52">
        <f xml:space="preserve"> F20</f>
        <v>42947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11274294</v>
      </c>
      <c r="F53" s="93">
        <v>11884818.310000001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103400808</v>
      </c>
      <c r="F54" s="95">
        <v>108989615.45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J53" sqref="J5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43343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2428949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245701</v>
      </c>
      <c r="F23" s="62">
        <f>+F24+F25</f>
        <v>10.115527333015226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245701</v>
      </c>
      <c r="F24" s="62">
        <f>E24/E21*100</f>
        <v>10.115527333015226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1650983</v>
      </c>
      <c r="F29" s="62">
        <f>+F30+F31</f>
        <v>67.971085436540662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1113976</v>
      </c>
      <c r="F30" s="62">
        <f>E30/E21*100</f>
        <v>45.862469734852404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537007</v>
      </c>
      <c r="F31" s="62">
        <f>E31/E21*100</f>
        <v>22.108615701688262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523240</v>
      </c>
      <c r="F32" s="62">
        <f>+F33+F34+F35</f>
        <v>21.541827350018465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55176</v>
      </c>
      <c r="F33" s="62">
        <f>E33/E21*100</f>
        <v>2.2715997742233371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468064</v>
      </c>
      <c r="F34" s="62">
        <f>E34/E21*100</f>
        <v>19.270227575795129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9025</v>
      </c>
      <c r="F44" s="70">
        <f>E44/E21*100</f>
        <v>0.37155988042564914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59</v>
      </c>
      <c r="F52" s="52">
        <f xml:space="preserve"> F20</f>
        <v>43343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10482355</v>
      </c>
      <c r="F53" s="93">
        <v>11053202.210000001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214751600</v>
      </c>
      <c r="F54" s="95">
        <v>226424827.94999999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52" sqref="I5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7" style="2" bestFit="1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43008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2273262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230586</v>
      </c>
      <c r="F23" s="62">
        <f>+F24+F25</f>
        <v>10.143397461445272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230586</v>
      </c>
      <c r="F24" s="62">
        <f>E24/E21*100</f>
        <v>10.143397461445272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1549418</v>
      </c>
      <c r="F29" s="62">
        <f>+F30+F31</f>
        <v>68.158355702070423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981537</v>
      </c>
      <c r="F30" s="62">
        <f>E30/E21*100</f>
        <v>43.177469205045441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567881</v>
      </c>
      <c r="F31" s="62">
        <f>E31/E21*100</f>
        <v>24.980886497024979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481739</v>
      </c>
      <c r="F32" s="62">
        <f>+F33+F34+F35</f>
        <v>21.191530056808237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55432</v>
      </c>
      <c r="F33" s="62">
        <f>E33/E21*100</f>
        <v>2.4384342851813825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426307</v>
      </c>
      <c r="F34" s="62">
        <f>E34/E21*100</f>
        <v>18.753095771626853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11519</v>
      </c>
      <c r="F44" s="70">
        <f>E44/E21*100</f>
        <v>0.50671677967607776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60</v>
      </c>
      <c r="F52" s="52">
        <f xml:space="preserve"> F20</f>
        <v>43008</v>
      </c>
    </row>
    <row r="53" spans="1:6" x14ac:dyDescent="0.2">
      <c r="A53" s="63" t="s">
        <v>49</v>
      </c>
      <c r="B53" s="92"/>
      <c r="C53" s="92"/>
      <c r="D53" s="60">
        <v>1</v>
      </c>
      <c r="E53" s="61">
        <v>6864994</v>
      </c>
      <c r="F53" s="93">
        <v>7229207.6799999997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184087021</v>
      </c>
      <c r="F54" s="95">
        <v>193929608.15000001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2016-12-07T09:38:14Z</cp:lastPrinted>
  <dcterms:created xsi:type="dcterms:W3CDTF">2016-02-10T09:06:26Z</dcterms:created>
  <dcterms:modified xsi:type="dcterms:W3CDTF">2018-01-08T08:50:13Z</dcterms:modified>
</cp:coreProperties>
</file>