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firstSheet="1" activeTab="8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 " sheetId="10" r:id="rId7"/>
    <sheet name="srpen 2018" sheetId="11" r:id="rId8"/>
    <sheet name="září 2018" sheetId="12" r:id="rId9"/>
    <sheet name="Sheet1" sheetId="1" r:id="rId10"/>
    <sheet name="Sheet2" sheetId="2" r:id="rId11"/>
    <sheet name="Sheet3" sheetId="3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52" i="12" l="1"/>
  <c r="E32" i="12"/>
  <c r="E29" i="12"/>
  <c r="E23" i="12"/>
  <c r="E21" i="12" l="1"/>
  <c r="F44" i="12" s="1"/>
  <c r="F52" i="11"/>
  <c r="E32" i="11"/>
  <c r="E29" i="11"/>
  <c r="E23" i="11"/>
  <c r="F35" i="12" l="1"/>
  <c r="F32" i="12" s="1"/>
  <c r="F31" i="12"/>
  <c r="F30" i="12"/>
  <c r="F29" i="12" s="1"/>
  <c r="F34" i="12"/>
  <c r="F25" i="12"/>
  <c r="F33" i="12"/>
  <c r="F24" i="12"/>
  <c r="F23" i="12" s="1"/>
  <c r="E21" i="11"/>
  <c r="F44" i="11" s="1"/>
  <c r="F52" i="10"/>
  <c r="E32" i="10"/>
  <c r="E29" i="10"/>
  <c r="E23" i="10"/>
  <c r="F21" i="12" l="1"/>
  <c r="F35" i="11"/>
  <c r="F32" i="11" s="1"/>
  <c r="F31" i="11"/>
  <c r="F30" i="11"/>
  <c r="F34" i="11"/>
  <c r="F25" i="11"/>
  <c r="F33" i="11"/>
  <c r="F24" i="11"/>
  <c r="F23" i="11" s="1"/>
  <c r="E21" i="10"/>
  <c r="F35" i="10" s="1"/>
  <c r="F30" i="10"/>
  <c r="F52" i="9"/>
  <c r="E32" i="9"/>
  <c r="E29" i="9"/>
  <c r="E23" i="9"/>
  <c r="F29" i="11" l="1"/>
  <c r="F21" i="11" s="1"/>
  <c r="F44" i="10"/>
  <c r="F31" i="10"/>
  <c r="F29" i="10" s="1"/>
  <c r="F33" i="10"/>
  <c r="F24" i="10"/>
  <c r="F34" i="10"/>
  <c r="F25" i="10"/>
  <c r="E21" i="9"/>
  <c r="F44" i="9" s="1"/>
  <c r="F52" i="8"/>
  <c r="E32" i="8"/>
  <c r="E29" i="8"/>
  <c r="E23" i="8"/>
  <c r="F23" i="10" l="1"/>
  <c r="F21" i="10" s="1"/>
  <c r="F32" i="10"/>
  <c r="F35" i="9"/>
  <c r="F31" i="9"/>
  <c r="F30" i="9"/>
  <c r="F34" i="9"/>
  <c r="F25" i="9"/>
  <c r="F33" i="9"/>
  <c r="F24" i="9"/>
  <c r="F23" i="9" s="1"/>
  <c r="E21" i="8"/>
  <c r="F44" i="8" s="1"/>
  <c r="F52" i="7"/>
  <c r="E32" i="7"/>
  <c r="E29" i="7"/>
  <c r="E23" i="7"/>
  <c r="F29" i="9" l="1"/>
  <c r="F32" i="9"/>
  <c r="F24" i="8"/>
  <c r="F25" i="8"/>
  <c r="F33" i="8"/>
  <c r="F34" i="8"/>
  <c r="F30" i="8"/>
  <c r="F35" i="8"/>
  <c r="F31" i="8"/>
  <c r="E21" i="7"/>
  <c r="F35" i="7" s="1"/>
  <c r="F52" i="6"/>
  <c r="E32" i="6"/>
  <c r="E29" i="6"/>
  <c r="E23" i="6"/>
  <c r="F21" i="9" l="1"/>
  <c r="F32" i="8"/>
  <c r="F23" i="8"/>
  <c r="F29" i="8"/>
  <c r="F24" i="7"/>
  <c r="F34" i="7"/>
  <c r="F25" i="7"/>
  <c r="F33" i="7"/>
  <c r="F30" i="7"/>
  <c r="F31" i="7"/>
  <c r="F44" i="7"/>
  <c r="E21" i="6"/>
  <c r="F35" i="6" s="1"/>
  <c r="F31" i="6"/>
  <c r="F44" i="6"/>
  <c r="F24" i="6"/>
  <c r="F30" i="6"/>
  <c r="F33" i="6"/>
  <c r="F52" i="5"/>
  <c r="E32" i="5"/>
  <c r="E29" i="5"/>
  <c r="E23" i="5"/>
  <c r="E21" i="5"/>
  <c r="F24" i="5" s="1"/>
  <c r="F21" i="8" l="1"/>
  <c r="F23" i="7"/>
  <c r="F32" i="7"/>
  <c r="F29" i="7"/>
  <c r="F29" i="6"/>
  <c r="F34" i="6"/>
  <c r="F32" i="6" s="1"/>
  <c r="F25" i="6"/>
  <c r="F23" i="6" s="1"/>
  <c r="F30" i="5"/>
  <c r="F33" i="5"/>
  <c r="F35" i="5"/>
  <c r="F25" i="5"/>
  <c r="F23" i="5" s="1"/>
  <c r="F31" i="5"/>
  <c r="F34" i="5"/>
  <c r="F44" i="5"/>
  <c r="F52" i="4"/>
  <c r="E32" i="4"/>
  <c r="E29" i="4"/>
  <c r="E23" i="4"/>
  <c r="F21" i="7" l="1"/>
  <c r="F21" i="6"/>
  <c r="F32" i="5"/>
  <c r="F29" i="5"/>
  <c r="E21" i="4"/>
  <c r="F44" i="4" s="1"/>
  <c r="F21" i="5" l="1"/>
  <c r="F35" i="4"/>
  <c r="F32" i="4" s="1"/>
  <c r="F31" i="4"/>
  <c r="F30" i="4"/>
  <c r="F29" i="4" s="1"/>
  <c r="F34" i="4"/>
  <c r="F25" i="4"/>
  <c r="F33" i="4"/>
  <c r="F24" i="4"/>
  <c r="F23" i="4" s="1"/>
  <c r="F21" i="4" l="1"/>
</calcChain>
</file>

<file path=xl/sharedStrings.xml><?xml version="1.0" encoding="utf-8"?>
<sst xmlns="http://schemas.openxmlformats.org/spreadsheetml/2006/main" count="486" uniqueCount="61">
  <si>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</si>
  <si>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</si>
  <si>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</si>
  <si>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chráněný fond ekonomických cyklů</t>
  </si>
  <si>
    <t>ISIN</t>
  </si>
  <si>
    <t>CZ0008474038</t>
  </si>
  <si>
    <t>Měna</t>
  </si>
  <si>
    <t>CZK</t>
  </si>
  <si>
    <t>Druh fondu</t>
  </si>
  <si>
    <t>otevřený podílový fond</t>
  </si>
  <si>
    <t>Jmenovitá hodnota PL, Kč</t>
  </si>
  <si>
    <t>Typ fondu</t>
  </si>
  <si>
    <t>speciální</t>
  </si>
  <si>
    <t xml:space="preserve">Měsíční informace fondu kolektivního investování dle § 239 odst. 1 písm. c) </t>
  </si>
  <si>
    <t>A  K  T  I  V  A</t>
  </si>
  <si>
    <t>ř.</t>
  </si>
  <si>
    <t>Hodnota (tis. Kč)</t>
  </si>
  <si>
    <t>Podíl                                                    na celkových aktivech, %</t>
  </si>
  <si>
    <t>k datu</t>
  </si>
  <si>
    <t>Aktiva celkem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</si>
  <si>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</si>
  <si>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</si>
  <si>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</si>
  <si>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</si>
  <si>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</si>
  <si>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</si>
  <si>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</si>
  <si>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</si>
  <si>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</si>
  <si>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</si>
  <si>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</si>
  <si>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</si>
  <si>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</si>
  <si>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</si>
  <si>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</si>
  <si>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</si>
  <si>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</si>
  <si>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</si>
  <si>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</si>
  <si>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</si>
  <si>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</si>
  <si>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dlouhodobý hmotný majetek</t>
  </si>
  <si>
    <t>Ostatní aktiva</t>
  </si>
  <si>
    <t>Pohledávky z upsaného základního kapitálu</t>
  </si>
  <si>
    <t>Náklady a příjmy příštích období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</si>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</sst>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0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3" xfId="1" applyFont="1" applyFill="1" applyBorder="1" applyAlignment="1">
      <alignment horizontal="left" vertical="center" indent="1"/>
    </xf>
    <xf numFmtId="0" fontId="1" fillId="0" borderId="23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3" fontId="4" fillId="0" borderId="27" xfId="1" applyNumberFormat="1" applyFont="1" applyFill="1" applyBorder="1" applyAlignment="1" applyProtection="1">
      <alignment horizontal="right" vertical="center" inden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12" xfId="1" applyFont="1" applyFill="1" applyBorder="1" applyAlignment="1" applyProtection="1">
      <alignment horizontal="right" vertical="center" wrapText="1"/>
    </xf>
    <xf numFmtId="0" fontId="9" fillId="0" borderId="19" xfId="1" applyFont="1" applyFill="1" applyBorder="1" applyAlignment="1" applyProtection="1">
      <alignment vertical="center" wrapText="1"/>
    </xf>
    <xf numFmtId="3" fontId="1" fillId="0" borderId="22" xfId="1" applyNumberFormat="1" applyFont="1" applyFill="1" applyBorder="1" applyAlignment="1" applyProtection="1">
      <alignment horizontal="right" vertical="center" indent="1"/>
    </xf>
    <xf numFmtId="0" fontId="9" fillId="0" borderId="25" xfId="1" applyFont="1" applyFill="1" applyBorder="1" applyAlignment="1" applyProtection="1">
      <alignment vertical="center" wrapText="1"/>
    </xf>
    <xf numFmtId="3" fontId="1" fillId="0" borderId="28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3" fontId="1" fillId="0" borderId="0" xfId="1" applyNumberFormat="1"/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H19" sqref="H1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43131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1907692</v>
      </c>
      <c r="F21" s="57">
        <f>+F23+F29+F32+F44</f>
        <v>100.00000000000001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185875</v>
      </c>
      <c r="F23" s="62">
        <f>+F24+F25</f>
        <v>9.7434491521692195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185875</v>
      </c>
      <c r="F24" s="62">
        <f>E24/E21*100</f>
        <v>9.7434491521692195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1296981</v>
      </c>
      <c r="F29" s="62">
        <f>+F30+F31</f>
        <v>67.986918223696492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734222</v>
      </c>
      <c r="F30" s="62">
        <f>E30/E21*100</f>
        <v>38.487449756040284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562759</v>
      </c>
      <c r="F31" s="62">
        <f>E31/E21*100</f>
        <v>29.499468467656204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413718</v>
      </c>
      <c r="F32" s="62">
        <f>+F33+F34+F35</f>
        <v>21.686834143037764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17173</v>
      </c>
      <c r="F33" s="62">
        <f>E33/E21*100</f>
        <v>0.9001977258383429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396545</v>
      </c>
      <c r="F34" s="62">
        <f>E34/E21*100</f>
        <v>20.786636417199421</v>
      </c>
    </row>
    <row r="35" spans="1:6" hidden="1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11118</v>
      </c>
      <c r="F44" s="70">
        <f>E44/E21*100</f>
        <v>0.58279848109652921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52</v>
      </c>
      <c r="F52" s="52">
        <f xml:space="preserve"> F20</f>
        <v>43131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1260377</v>
      </c>
      <c r="F53" s="93">
        <v>1328392.33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59039185</v>
      </c>
      <c r="F54" s="95">
        <v>62244744.039999999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K23" sqref="K2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43159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1823168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271852</v>
      </c>
      <c r="F23" s="62">
        <f>+F24+F25</f>
        <v>14.910968160915505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271852</v>
      </c>
      <c r="F24" s="62">
        <f>E24/E21*100</f>
        <v>14.910968160915505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1132058</v>
      </c>
      <c r="F29" s="62">
        <f>+F30+F31</f>
        <v>62.092906413451757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574289</v>
      </c>
      <c r="F30" s="62">
        <f>E30/E21*100</f>
        <v>31.499510741741847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557769</v>
      </c>
      <c r="F31" s="62">
        <f>E31/E21*100</f>
        <v>30.593395671709906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407737</v>
      </c>
      <c r="F32" s="62">
        <f>+F33+F34+F35</f>
        <v>22.36420340857233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16840</v>
      </c>
      <c r="F33" s="62">
        <f>E33/E21*100</f>
        <v>0.92366693579527503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390897</v>
      </c>
      <c r="F34" s="62">
        <f>E34/E21*100</f>
        <v>21.440536472777055</v>
      </c>
    </row>
    <row r="35" spans="1:6" hidden="1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11521</v>
      </c>
      <c r="F44" s="70">
        <f>E44/E21*100</f>
        <v>0.63192201706041351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53</v>
      </c>
      <c r="F52" s="52">
        <f xml:space="preserve"> F20</f>
        <v>43159</v>
      </c>
    </row>
    <row r="53" spans="1:6" x14ac:dyDescent="0.2">
      <c r="A53" s="63" t="s">
        <v>49</v>
      </c>
      <c r="B53" s="92"/>
      <c r="C53" s="92"/>
      <c r="D53" s="60">
        <v>1</v>
      </c>
      <c r="E53" s="61">
        <v>2619927</v>
      </c>
      <c r="F53" s="93">
        <v>2744382.4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81098018</v>
      </c>
      <c r="F54" s="95">
        <v>84948724.090000004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G11" sqref="G1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43190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1686974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230587</v>
      </c>
      <c r="F23" s="62">
        <f>+F24+F25</f>
        <v>13.668675391559088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230587</v>
      </c>
      <c r="F24" s="62">
        <f>E24/E21*100</f>
        <v>13.668675391559088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1095185</v>
      </c>
      <c r="F29" s="62">
        <f>+F30+F31</f>
        <v>64.9200876836276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544403</v>
      </c>
      <c r="F30" s="62">
        <f>E30/E21*100</f>
        <v>32.270977501727948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550782</v>
      </c>
      <c r="F31" s="62">
        <f>E31/E21*100</f>
        <v>32.649110181899658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349940</v>
      </c>
      <c r="F32" s="62">
        <f>+F33+F34+F35</f>
        <v>20.743651058048318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17120</v>
      </c>
      <c r="F33" s="62">
        <f>E33/E21*100</f>
        <v>1.0148348462987573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332820</v>
      </c>
      <c r="F34" s="62">
        <f>E34/E21*100</f>
        <v>19.72881621174956</v>
      </c>
    </row>
    <row r="35" spans="1:6" hidden="1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11262</v>
      </c>
      <c r="F44" s="70">
        <f>E44/E21*100</f>
        <v>0.66758586676498866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54</v>
      </c>
      <c r="F52" s="52">
        <f xml:space="preserve"> F20</f>
        <v>43190</v>
      </c>
    </row>
    <row r="53" spans="1:6" x14ac:dyDescent="0.2">
      <c r="A53" s="63" t="s">
        <v>49</v>
      </c>
      <c r="B53" s="92"/>
      <c r="C53" s="92"/>
      <c r="D53" s="60">
        <v>1</v>
      </c>
      <c r="E53" s="61">
        <v>612437</v>
      </c>
      <c r="F53" s="93">
        <v>640952.34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125106787</v>
      </c>
      <c r="F54" s="95">
        <v>130936151.81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I31" sqref="I3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43220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1590093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251029</v>
      </c>
      <c r="F23" s="62">
        <f>+F24+F25</f>
        <v>15.787064027072631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251029</v>
      </c>
      <c r="F24" s="62">
        <f>E24/E21*100</f>
        <v>15.787064027072631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1032350</v>
      </c>
      <c r="F29" s="62">
        <f>+F30+F31</f>
        <v>64.923875521746211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530097</v>
      </c>
      <c r="F30" s="62">
        <f>E30/E21*100</f>
        <v>33.337484033952727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502253</v>
      </c>
      <c r="F31" s="62">
        <f>E31/E21*100</f>
        <v>31.586391487793481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298397</v>
      </c>
      <c r="F32" s="62">
        <f>+F33+F34+F35</f>
        <v>18.76600928373372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17280</v>
      </c>
      <c r="F33" s="62">
        <f>E33/E21*100</f>
        <v>1.0867288894423157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281117</v>
      </c>
      <c r="F34" s="62">
        <f>E34/E21*100</f>
        <v>17.679280394291403</v>
      </c>
    </row>
    <row r="35" spans="1:6" hidden="1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8317</v>
      </c>
      <c r="F44" s="70">
        <f>E44/E21*100</f>
        <v>0.52305116744743863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55</v>
      </c>
      <c r="F52" s="52">
        <f xml:space="preserve"> F20</f>
        <v>43220</v>
      </c>
    </row>
    <row r="53" spans="1:6" x14ac:dyDescent="0.2">
      <c r="A53" s="63" t="s">
        <v>49</v>
      </c>
      <c r="B53" s="92"/>
      <c r="C53" s="92"/>
      <c r="D53" s="60">
        <v>1</v>
      </c>
      <c r="E53" s="61">
        <v>503309</v>
      </c>
      <c r="F53" s="93">
        <v>526240.92000000004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104652370</v>
      </c>
      <c r="F54" s="95">
        <v>109383125.11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K23" sqref="K2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43251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1534284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252038</v>
      </c>
      <c r="F23" s="62">
        <f>+F24+F25</f>
        <v>16.427076082394134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249788</v>
      </c>
      <c r="F24" s="62">
        <f>E24/E21*100</f>
        <v>16.280427873848648</v>
      </c>
    </row>
    <row r="25" spans="1:6" x14ac:dyDescent="0.2">
      <c r="A25" s="64" t="s">
        <v>23</v>
      </c>
      <c r="B25" s="65"/>
      <c r="C25" s="65"/>
      <c r="D25" s="60">
        <v>5</v>
      </c>
      <c r="E25" s="61">
        <v>2250</v>
      </c>
      <c r="F25" s="62">
        <f>E25/E21*100</f>
        <v>0.14664820854548441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1031275</v>
      </c>
      <c r="F29" s="62">
        <f>+F30+F31</f>
        <v>67.215391674553075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529294</v>
      </c>
      <c r="F30" s="62">
        <f>E30/E21*100</f>
        <v>34.497785286166057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501981</v>
      </c>
      <c r="F31" s="62">
        <f>E31/E21*100</f>
        <v>32.717606388387026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246118</v>
      </c>
      <c r="F32" s="62">
        <f>+F33+F34+F35</f>
        <v>16.04122835146557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17238</v>
      </c>
      <c r="F33" s="62">
        <f>E33/E21*100</f>
        <v>1.1235208084031378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228880</v>
      </c>
      <c r="F34" s="62">
        <f>E34/E21*100</f>
        <v>14.917707543062431</v>
      </c>
    </row>
    <row r="35" spans="1:6" hidden="1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4853</v>
      </c>
      <c r="F44" s="70">
        <f>E44/E21*100</f>
        <v>0.31630389158721595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56</v>
      </c>
      <c r="F52" s="52">
        <f xml:space="preserve"> F20</f>
        <v>43251</v>
      </c>
    </row>
    <row r="53" spans="1:6" x14ac:dyDescent="0.2">
      <c r="A53" s="63" t="s">
        <v>49</v>
      </c>
      <c r="B53" s="92"/>
      <c r="C53" s="92"/>
      <c r="D53" s="60">
        <v>1</v>
      </c>
      <c r="E53" s="61">
        <v>614359</v>
      </c>
      <c r="F53" s="93">
        <v>644795.11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48493134</v>
      </c>
      <c r="F54" s="95">
        <v>50892851.590000004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L20" sqref="L2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43281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1470275</v>
      </c>
      <c r="F21" s="57">
        <f>+F23+F29+F32+F44</f>
        <v>100.00000000000001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263151</v>
      </c>
      <c r="F23" s="62">
        <f>+F24+F25</f>
        <v>17.898080291102005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260901</v>
      </c>
      <c r="F24" s="62">
        <f>E24/E21*100</f>
        <v>17.745047695159069</v>
      </c>
    </row>
    <row r="25" spans="1:6" x14ac:dyDescent="0.2">
      <c r="A25" s="64" t="s">
        <v>23</v>
      </c>
      <c r="B25" s="65"/>
      <c r="C25" s="65"/>
      <c r="D25" s="60">
        <v>5</v>
      </c>
      <c r="E25" s="61">
        <v>2250</v>
      </c>
      <c r="F25" s="62">
        <f>E25/E21*100</f>
        <v>0.15303259594293583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978680</v>
      </c>
      <c r="F29" s="62">
        <f>+F30+F31</f>
        <v>66.564418221081098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486397</v>
      </c>
      <c r="F30" s="62">
        <f>E30/E21*100</f>
        <v>33.082042475047189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492283</v>
      </c>
      <c r="F31" s="62">
        <f>E31/E21*100</f>
        <v>33.482375746033902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221506</v>
      </c>
      <c r="F32" s="62">
        <f>+F33+F34+F35</f>
        <v>15.065616976415976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17260</v>
      </c>
      <c r="F33" s="62">
        <f>E33/E21*100</f>
        <v>1.1739300471000322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204246</v>
      </c>
      <c r="F34" s="62">
        <f>E34/E21*100</f>
        <v>13.891686929315943</v>
      </c>
    </row>
    <row r="35" spans="1:6" hidden="1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6938</v>
      </c>
      <c r="F44" s="70">
        <f>E44/E21*100</f>
        <v>0.47188451140092841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57</v>
      </c>
      <c r="F52" s="52">
        <f xml:space="preserve"> F20</f>
        <v>43281</v>
      </c>
    </row>
    <row r="53" spans="1:6" x14ac:dyDescent="0.2">
      <c r="A53" s="63" t="s">
        <v>49</v>
      </c>
      <c r="B53" s="92"/>
      <c r="C53" s="92"/>
      <c r="D53" s="60">
        <v>1</v>
      </c>
      <c r="E53" s="61">
        <v>492700</v>
      </c>
      <c r="F53" s="93">
        <v>516646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61958438</v>
      </c>
      <c r="F54" s="95">
        <v>64993536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O23" sqref="O2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43312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1428063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219834</v>
      </c>
      <c r="F23" s="62">
        <f>+F24+F25</f>
        <v>15.393858674302185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217584</v>
      </c>
      <c r="F24" s="62">
        <f>E24/E21*100</f>
        <v>15.236302600095375</v>
      </c>
    </row>
    <row r="25" spans="1:6" x14ac:dyDescent="0.2">
      <c r="A25" s="64" t="s">
        <v>23</v>
      </c>
      <c r="B25" s="65"/>
      <c r="C25" s="65"/>
      <c r="D25" s="60">
        <v>5</v>
      </c>
      <c r="E25" s="61">
        <v>2250</v>
      </c>
      <c r="F25" s="62">
        <f>E25/E21*100</f>
        <v>0.1575560742068102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977106</v>
      </c>
      <c r="F29" s="62">
        <f>+F30+F31</f>
        <v>68.421771308408665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486200</v>
      </c>
      <c r="F30" s="62">
        <f>E30/E21*100</f>
        <v>34.046117013044942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490906</v>
      </c>
      <c r="F31" s="62">
        <f>E31/E21*100</f>
        <v>34.375654295363724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223359</v>
      </c>
      <c r="F32" s="62">
        <f>+F33+F34+F35</f>
        <v>15.640696523892853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18105</v>
      </c>
      <c r="F33" s="62">
        <f>E33/E21*100</f>
        <v>1.2678012104507994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205254</v>
      </c>
      <c r="F34" s="62">
        <f>E34/E21*100</f>
        <v>14.372895313442054</v>
      </c>
    </row>
    <row r="35" spans="1:6" hidden="1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7764</v>
      </c>
      <c r="F44" s="70">
        <f>E44/E21*100</f>
        <v>0.54367349339629978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58</v>
      </c>
      <c r="F52" s="52">
        <f xml:space="preserve"> F20</f>
        <v>43312</v>
      </c>
    </row>
    <row r="53" spans="1:6" x14ac:dyDescent="0.2">
      <c r="A53" s="63" t="s">
        <v>49</v>
      </c>
      <c r="B53" s="92"/>
      <c r="C53" s="92"/>
      <c r="D53" s="60">
        <v>1</v>
      </c>
      <c r="E53" s="61">
        <v>432331</v>
      </c>
      <c r="F53" s="93">
        <v>453156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36688152</v>
      </c>
      <c r="F54" s="95">
        <v>38449339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I8" sqref="I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43343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1380641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208175</v>
      </c>
      <c r="F23" s="62">
        <f>+F24+F25</f>
        <v>15.078141240192057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205925</v>
      </c>
      <c r="F24" s="62">
        <f>E24/E21*100</f>
        <v>14.915173459284492</v>
      </c>
    </row>
    <row r="25" spans="1:6" x14ac:dyDescent="0.2">
      <c r="A25" s="64" t="s">
        <v>23</v>
      </c>
      <c r="B25" s="65"/>
      <c r="C25" s="65"/>
      <c r="D25" s="60">
        <v>5</v>
      </c>
      <c r="E25" s="61">
        <v>2250</v>
      </c>
      <c r="F25" s="62">
        <f>E25/E21*100</f>
        <v>0.16296778090756395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940172</v>
      </c>
      <c r="F29" s="62">
        <f>+F30+F31</f>
        <v>68.096775338411646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449414</v>
      </c>
      <c r="F30" s="62">
        <f>E30/E21*100</f>
        <v>32.551112128351974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490758</v>
      </c>
      <c r="F31" s="62">
        <f>E31/E21*100</f>
        <v>35.545663210059672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225974</v>
      </c>
      <c r="F32" s="62">
        <f>+F33+F34+F35</f>
        <v>16.36732503235816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17690</v>
      </c>
      <c r="F33" s="62">
        <f>E33/E21*100</f>
        <v>1.2812889085576917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208284</v>
      </c>
      <c r="F34" s="62">
        <f>E34/E21*100</f>
        <v>15.086036123800467</v>
      </c>
    </row>
    <row r="35" spans="1:6" hidden="1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6320</v>
      </c>
      <c r="F44" s="70">
        <f>E44/E21*100</f>
        <v>0.45775838903813515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59</v>
      </c>
      <c r="F52" s="52">
        <f xml:space="preserve"> F20</f>
        <v>43343</v>
      </c>
    </row>
    <row r="53" spans="1:6" x14ac:dyDescent="0.2">
      <c r="A53" s="63" t="s">
        <v>49</v>
      </c>
      <c r="B53" s="92"/>
      <c r="C53" s="92"/>
      <c r="D53" s="60">
        <v>1</v>
      </c>
      <c r="E53" s="61">
        <v>478424</v>
      </c>
      <c r="F53" s="93">
        <v>501405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47519754</v>
      </c>
      <c r="F54" s="95">
        <v>49805786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workbookViewId="0">
      <selection activeCell="L14" sqref="L1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43360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1350038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241117</v>
      </c>
      <c r="F23" s="62">
        <f>+F24+F25</f>
        <v>17.860015792148076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238867</v>
      </c>
      <c r="F24" s="62">
        <f>E24/E21*100</f>
        <v>17.693353816707383</v>
      </c>
    </row>
    <row r="25" spans="1:6" x14ac:dyDescent="0.2">
      <c r="A25" s="64" t="s">
        <v>23</v>
      </c>
      <c r="B25" s="65"/>
      <c r="C25" s="65"/>
      <c r="D25" s="60">
        <v>5</v>
      </c>
      <c r="E25" s="61">
        <v>2250</v>
      </c>
      <c r="F25" s="62">
        <f>E25/E21*100</f>
        <v>0.16666197544069131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933287</v>
      </c>
      <c r="F29" s="62">
        <f>+F30+F31</f>
        <v>69.130424476940647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443551</v>
      </c>
      <c r="F30" s="62">
        <f>E30/E21*100</f>
        <v>32.854704830530693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489736</v>
      </c>
      <c r="F31" s="62">
        <f>E31/E21*100</f>
        <v>36.275719646409954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169901</v>
      </c>
      <c r="F32" s="62">
        <f>+F33+F34+F35</f>
        <v>12.584905017488396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17550</v>
      </c>
      <c r="F33" s="62">
        <f>E33/E21*100</f>
        <v>1.2999634084373921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152351</v>
      </c>
      <c r="F34" s="62">
        <f>E34/E21*100</f>
        <v>11.284941609051003</v>
      </c>
    </row>
    <row r="35" spans="1:6" hidden="1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5733</v>
      </c>
      <c r="F44" s="70">
        <f>E44/E21*100</f>
        <v>0.42465471342288147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60</v>
      </c>
      <c r="F52" s="52">
        <f xml:space="preserve"> F20</f>
        <v>43360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140799</v>
      </c>
      <c r="F53" s="93">
        <v>147379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24229598</v>
      </c>
      <c r="F54" s="95">
        <v>25372337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 </vt:lpstr>
      <vt:lpstr>srpen 2018</vt:lpstr>
      <vt:lpstr>září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2018-10-05T08:05:39Z</dcterms:modified>
</cp:coreProperties>
</file>