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tabRatio="959" firstSheet="5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F20" i="26" l="1"/>
  <c r="E21" i="26"/>
  <c r="A49" i="26" l="1"/>
  <c r="E29" i="26"/>
  <c r="E26" i="26"/>
  <c r="E20" i="26" s="1"/>
  <c r="E23" i="26"/>
  <c r="F25" i="26" s="1"/>
  <c r="F21" i="26" l="1"/>
  <c r="F22" i="26"/>
  <c r="F34" i="26"/>
  <c r="A47" i="25"/>
  <c r="E27" i="25"/>
  <c r="E24" i="25"/>
  <c r="E21" i="25"/>
  <c r="F23" i="25" s="1"/>
  <c r="F24" i="26" l="1"/>
  <c r="F23" i="26"/>
  <c r="F30" i="26"/>
  <c r="F26" i="26"/>
  <c r="F29" i="26"/>
  <c r="F32" i="26"/>
  <c r="F27" i="26"/>
  <c r="F31" i="26"/>
  <c r="F33" i="26"/>
  <c r="F28" i="26"/>
  <c r="E20" i="25"/>
  <c r="F31" i="25" s="1"/>
  <c r="F26" i="25"/>
  <c r="A47" i="24"/>
  <c r="E27" i="24"/>
  <c r="E24" i="24"/>
  <c r="E21" i="24"/>
  <c r="F23" i="24" s="1"/>
  <c r="F28" i="25" l="1"/>
  <c r="F32" i="25"/>
  <c r="F22" i="25"/>
  <c r="F29" i="25"/>
  <c r="F21" i="25"/>
  <c r="F30" i="25"/>
  <c r="F25" i="25"/>
  <c r="F24" i="25"/>
  <c r="F27" i="25"/>
  <c r="E20" i="24"/>
  <c r="F32" i="24"/>
  <c r="F27" i="24"/>
  <c r="F26" i="24"/>
  <c r="F21" i="24"/>
  <c r="F31" i="24"/>
  <c r="F24" i="24"/>
  <c r="F29" i="24"/>
  <c r="F22" i="24"/>
  <c r="F25" i="24"/>
  <c r="F28" i="24"/>
  <c r="F30" i="24"/>
  <c r="A47" i="23"/>
  <c r="E27" i="23"/>
  <c r="E24" i="23"/>
  <c r="E21" i="23"/>
  <c r="F20" i="25" l="1"/>
  <c r="F20" i="24"/>
  <c r="E20" i="23"/>
  <c r="F25" i="23" s="1"/>
  <c r="F23" i="23"/>
  <c r="A47" i="22"/>
  <c r="E27" i="22"/>
  <c r="E24" i="22"/>
  <c r="E21" i="22"/>
  <c r="F28" i="23" l="1"/>
  <c r="F22" i="23"/>
  <c r="F30" i="23"/>
  <c r="F32" i="23"/>
  <c r="F29" i="23"/>
  <c r="F24" i="23"/>
  <c r="F31" i="23"/>
  <c r="F27" i="23"/>
  <c r="F26" i="23"/>
  <c r="F21" i="23"/>
  <c r="F23" i="22"/>
  <c r="E20" i="22"/>
  <c r="F25" i="22" s="1"/>
  <c r="A47" i="21"/>
  <c r="E27" i="21"/>
  <c r="E24" i="21"/>
  <c r="E21" i="21"/>
  <c r="F23" i="21" s="1"/>
  <c r="F20" i="23" l="1"/>
  <c r="F30" i="22"/>
  <c r="F32" i="22"/>
  <c r="F31" i="22"/>
  <c r="F27" i="22"/>
  <c r="F26" i="22"/>
  <c r="F29" i="22"/>
  <c r="F24" i="22"/>
  <c r="F21" i="22"/>
  <c r="F28" i="22"/>
  <c r="F22" i="22"/>
  <c r="E20" i="21"/>
  <c r="A47" i="20"/>
  <c r="E27" i="20"/>
  <c r="E24" i="20"/>
  <c r="E21" i="20"/>
  <c r="F23" i="20" s="1"/>
  <c r="F20" i="22" l="1"/>
  <c r="F32" i="21"/>
  <c r="F29" i="21"/>
  <c r="F25" i="21"/>
  <c r="F21" i="21"/>
  <c r="F31" i="21"/>
  <c r="F30" i="21"/>
  <c r="F26" i="21"/>
  <c r="F22" i="21"/>
  <c r="F24" i="21"/>
  <c r="F27" i="21"/>
  <c r="F28" i="21"/>
  <c r="E20" i="20"/>
  <c r="F32" i="20" s="1"/>
  <c r="F31" i="20"/>
  <c r="F25" i="20"/>
  <c r="A47" i="19"/>
  <c r="E27" i="19"/>
  <c r="E24" i="19"/>
  <c r="E21" i="19"/>
  <c r="F23" i="19" s="1"/>
  <c r="F20" i="21" l="1"/>
  <c r="F30" i="20"/>
  <c r="F29" i="20"/>
  <c r="F26" i="20"/>
  <c r="F28" i="20"/>
  <c r="F22" i="20"/>
  <c r="F24" i="20"/>
  <c r="F27" i="20"/>
  <c r="F21" i="20"/>
  <c r="F20" i="20"/>
  <c r="E20" i="19"/>
  <c r="F31" i="19" s="1"/>
  <c r="F21" i="19"/>
  <c r="A47" i="18"/>
  <c r="E27" i="18"/>
  <c r="E24" i="18"/>
  <c r="E21" i="18"/>
  <c r="F23" i="18" s="1"/>
  <c r="F25" i="19" l="1"/>
  <c r="F29" i="19"/>
  <c r="F30" i="19"/>
  <c r="F27" i="19"/>
  <c r="F26" i="19"/>
  <c r="F32" i="19"/>
  <c r="F28" i="19"/>
  <c r="F22" i="19"/>
  <c r="F24" i="19"/>
  <c r="E20" i="18"/>
  <c r="F31" i="18" s="1"/>
  <c r="F26" i="18"/>
  <c r="A47" i="17"/>
  <c r="E27" i="17"/>
  <c r="E24" i="17"/>
  <c r="E21" i="17"/>
  <c r="F20" i="19" l="1"/>
  <c r="F28" i="18"/>
  <c r="F32" i="18"/>
  <c r="F22" i="18"/>
  <c r="F29" i="18"/>
  <c r="F21" i="18"/>
  <c r="F30" i="18"/>
  <c r="F25" i="18"/>
  <c r="F24" i="18"/>
  <c r="F27" i="18"/>
  <c r="F23" i="17"/>
  <c r="E20" i="17"/>
  <c r="F25" i="17" s="1"/>
  <c r="A47" i="16"/>
  <c r="E27" i="16"/>
  <c r="E24" i="16"/>
  <c r="E21" i="16"/>
  <c r="F20" i="18" l="1"/>
  <c r="F30" i="17"/>
  <c r="F32" i="17"/>
  <c r="F31" i="17"/>
  <c r="F27" i="17"/>
  <c r="F26" i="17"/>
  <c r="F29" i="17"/>
  <c r="F24" i="17"/>
  <c r="F21" i="17"/>
  <c r="F28" i="17"/>
  <c r="F22" i="17"/>
  <c r="F23" i="16"/>
  <c r="E20" i="16"/>
  <c r="F25" i="16" s="1"/>
  <c r="A47" i="15"/>
  <c r="E27" i="15"/>
  <c r="E24" i="15"/>
  <c r="E21" i="15"/>
  <c r="F23" i="15" s="1"/>
  <c r="F20" i="17" l="1"/>
  <c r="F30" i="16"/>
  <c r="F32" i="16"/>
  <c r="F31" i="16"/>
  <c r="F27" i="16"/>
  <c r="F26" i="16"/>
  <c r="F29" i="16"/>
  <c r="F24" i="16"/>
  <c r="F21" i="16"/>
  <c r="F28" i="16"/>
  <c r="F22" i="16"/>
  <c r="E20" i="15"/>
  <c r="F31" i="15" s="1"/>
  <c r="F20" i="16" l="1"/>
  <c r="F26" i="15"/>
  <c r="F28" i="15"/>
  <c r="F32" i="15"/>
  <c r="F22" i="15"/>
  <c r="F29" i="15"/>
  <c r="F21" i="15"/>
  <c r="F30" i="15"/>
  <c r="F25" i="15"/>
  <c r="F24" i="15"/>
  <c r="F27" i="15"/>
  <c r="F20" i="15" l="1"/>
</calcChain>
</file>

<file path=xl/sharedStrings.xml><?xml version="1.0" encoding="utf-8"?>
<sst xmlns="http://schemas.openxmlformats.org/spreadsheetml/2006/main" count="602" uniqueCount="57">
  <si>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</si>
  <si>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</si>
  <si>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</si>
  <si>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trendů</t>
  </si>
  <si>
    <t>ISIN</t>
  </si>
  <si>
    <t>CZ0008474376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</si>
  <si>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</si>
  <si>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</si>
  <si>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</si>
  <si>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</si>
  <si>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</si>
  <si>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</si>
  <si>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</si>
  <si>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</si>
  <si>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</si>
  <si>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</si>
  <si>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</si>
  <si>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</si>
  <si>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</si>
  <si>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</si>
  <si>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</si>
  <si>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</si>
  <si>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</si>
  <si>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</si>
  <si>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</si>
  <si>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</si>
  <si>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</si>
  <si>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</si>
  <si>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</si>
  <si>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</si>
  <si>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</si>
  <si>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</si>
  <si>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</si>
  <si>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</si>
  <si>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</si>
  <si>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</si>
  <si>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</si>
  <si>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</si>
  <si>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</si>
  <si>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</si>
  <si>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</si>
  <si>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</si>
  <si>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</si>
  <si>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- 31.1.2019</t>
  </si>
  <si>
    <t>za období 1.2. - 28.2.2019</t>
  </si>
  <si>
    <t>za období 1.3. - 31.3.2019</t>
  </si>
  <si>
    <t>za období 1.4. - 30.4.2019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</si>
  <si>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</si>
  <si>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</si>
  <si>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</si>
  <si>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</si>
  <si>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</si>
  <si>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</si>
  <si>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</si>
  <si>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</si>
  <si>
    <t xml:space="preserve">  Státní bezkupónové dluhopisy a ostatní cenné papíry přijímané centrální bankou k refinancování</t>
  </si>
  <si>
    <t>Vydané vládnímí institucemi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</si>
</sst>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6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 indent="1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8" fillId="0" borderId="13" xfId="1" applyFont="1" applyFill="1" applyBorder="1" applyAlignment="1" applyProtection="1">
      <alignment horizontal="center" vertical="center" wrapText="1"/>
    </xf>
    <xf numFmtId="3" fontId="4" fillId="0" borderId="4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  <xf numFmtId="0" fontId="18" fillId="0" borderId="38" xfId="1" applyFont="1" applyFill="1" applyBorder="1" applyAlignment="1" applyProtection="1">
      <alignment horizontal="center" vertical="center" wrapText="1"/>
    </xf>
    <xf numFmtId="3" fontId="4" fillId="0" borderId="44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5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46" xfId="0" applyBorder="1" applyAlignment="1">
      <alignment vertical="center" wrapText="1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G20" sqref="G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03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02"/>
      <c r="F13" s="102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43496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E21+E24+E31+E32+E27</f>
        <v>1033097</v>
      </c>
      <c r="F20" s="57">
        <f>+F21+F24+F32+F27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102416</v>
      </c>
      <c r="F21" s="62">
        <f>E21/E20*100</f>
        <v>9.9134931182647907</v>
      </c>
    </row>
    <row r="22" spans="1:6" x14ac:dyDescent="0.2">
      <c r="A22" s="63" t="s">
        <v>22</v>
      </c>
      <c r="B22" s="64"/>
      <c r="C22" s="64"/>
      <c r="D22" s="60">
        <v>4</v>
      </c>
      <c r="E22" s="61">
        <v>102416</v>
      </c>
      <c r="F22" s="62">
        <f>E22/E20*100</f>
        <v>9.9134931182647907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928879</v>
      </c>
      <c r="F24" s="62">
        <f>E24/E20*100</f>
        <v>89.912079891820412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490846</v>
      </c>
      <c r="F25" s="62">
        <f>E25/$E$20*100</f>
        <v>47.512092281750888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438033</v>
      </c>
      <c r="F26" s="62">
        <f>E26/$E$20*100</f>
        <v>42.39998761006953</v>
      </c>
    </row>
    <row r="27" spans="1:6" hidden="1" x14ac:dyDescent="0.2">
      <c r="A27" s="58" t="s">
        <v>27</v>
      </c>
      <c r="B27" s="64"/>
      <c r="C27" s="64"/>
      <c r="D27" s="60">
        <v>12</v>
      </c>
      <c r="E27" s="61">
        <f>E28+E29+E30</f>
        <v>0</v>
      </c>
      <c r="F27" s="62">
        <f t="shared" ref="F27:F31" si="0">E27/$E$20*100</f>
        <v>0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E28/$E$20*100</f>
        <v>0</v>
      </c>
    </row>
    <row r="29" spans="1:6" hidden="1" x14ac:dyDescent="0.2">
      <c r="A29" s="63" t="s">
        <v>29</v>
      </c>
      <c r="B29" s="64"/>
      <c r="C29" s="64"/>
      <c r="D29" s="60">
        <v>14</v>
      </c>
      <c r="E29" s="61">
        <v>0</v>
      </c>
      <c r="F29" s="62">
        <f t="shared" si="0"/>
        <v>0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idden="1" x14ac:dyDescent="0.2">
      <c r="A31" s="65" t="s">
        <v>31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6" ht="12.75" customHeight="1" thickBot="1" x14ac:dyDescent="0.25">
      <c r="A32" s="70" t="s">
        <v>32</v>
      </c>
      <c r="B32" s="71"/>
      <c r="C32" s="71"/>
      <c r="D32" s="72">
        <v>24</v>
      </c>
      <c r="E32" s="73">
        <v>1802</v>
      </c>
      <c r="F32" s="74">
        <f>E32/$E$20*100</f>
        <v>0.17442698991479019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43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1908166</v>
      </c>
      <c r="D40" s="91">
        <v>24451314</v>
      </c>
      <c r="E40" s="90">
        <v>1876287</v>
      </c>
      <c r="F40" s="92">
        <v>24054077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43496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1032174311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H4" sqref="H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26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25"/>
      <c r="F13" s="125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43769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E21+E24+E31+E27</f>
        <v>997812</v>
      </c>
      <c r="F20" s="57">
        <f>+F21+F24+F31+F27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59571</v>
      </c>
      <c r="F21" s="62">
        <f>E21/E20*100</f>
        <v>5.9701627160226574</v>
      </c>
    </row>
    <row r="22" spans="1:6" x14ac:dyDescent="0.2">
      <c r="A22" s="63" t="s">
        <v>22</v>
      </c>
      <c r="B22" s="64"/>
      <c r="C22" s="64"/>
      <c r="D22" s="60">
        <v>4</v>
      </c>
      <c r="E22" s="61">
        <v>59571</v>
      </c>
      <c r="F22" s="62">
        <f>E22/E20*100</f>
        <v>5.9701627160226574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863770</v>
      </c>
      <c r="F24" s="62">
        <f>E24/E20*100</f>
        <v>86.566407299170592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515140</v>
      </c>
      <c r="F25" s="62">
        <f t="shared" ref="F25:F32" si="0">E25/$E$20*100</f>
        <v>51.62695978801618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348630</v>
      </c>
      <c r="F26" s="62">
        <f t="shared" si="0"/>
        <v>34.939447511154405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68446</v>
      </c>
      <c r="F27" s="62">
        <f t="shared" si="0"/>
        <v>6.8596088241071467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 t="shared" si="0"/>
        <v>0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68446</v>
      </c>
      <c r="F29" s="62">
        <f t="shared" si="0"/>
        <v>6.8596088241071467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t="13.5" thickBot="1" x14ac:dyDescent="0.25">
      <c r="A31" s="70" t="s">
        <v>31</v>
      </c>
      <c r="B31" s="71"/>
      <c r="C31" s="71"/>
      <c r="D31" s="72">
        <v>24</v>
      </c>
      <c r="E31" s="73">
        <v>6025</v>
      </c>
      <c r="F31" s="74">
        <f t="shared" si="0"/>
        <v>0.60382116069961078</v>
      </c>
    </row>
    <row r="32" spans="1:6" ht="12.75" hidden="1" customHeight="1" thickBot="1" x14ac:dyDescent="0.25">
      <c r="A32" s="118" t="s">
        <v>32</v>
      </c>
      <c r="B32" s="119"/>
      <c r="C32" s="119"/>
      <c r="D32" s="120">
        <v>24</v>
      </c>
      <c r="E32" s="121">
        <v>0</v>
      </c>
      <c r="F32" s="122">
        <f t="shared" si="0"/>
        <v>0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52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8127156</v>
      </c>
      <c r="D40" s="91">
        <v>14611275</v>
      </c>
      <c r="E40" s="90">
        <v>8216318</v>
      </c>
      <c r="F40" s="92">
        <v>14767387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43769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991673334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opLeftCell="A42" workbookViewId="0">
      <selection activeCell="I40" sqref="I4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28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27"/>
      <c r="F13" s="127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43799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E21+E24+E31+E27</f>
        <v>1078771</v>
      </c>
      <c r="F20" s="57">
        <f>+F21+F24+F31+F27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92308</v>
      </c>
      <c r="F21" s="62">
        <f>E21/E20*100</f>
        <v>8.5567743293062204</v>
      </c>
    </row>
    <row r="22" spans="1:6" x14ac:dyDescent="0.2">
      <c r="A22" s="63" t="s">
        <v>22</v>
      </c>
      <c r="B22" s="64"/>
      <c r="C22" s="64"/>
      <c r="D22" s="60">
        <v>4</v>
      </c>
      <c r="E22" s="61">
        <v>92308</v>
      </c>
      <c r="F22" s="62">
        <f>E22/E20*100</f>
        <v>8.5567743293062204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913261</v>
      </c>
      <c r="F24" s="62">
        <f>E24/E20*100</f>
        <v>84.657540849726217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535303</v>
      </c>
      <c r="F25" s="62">
        <f t="shared" ref="F25:F32" si="0">E25/$E$20*100</f>
        <v>49.62156009013961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377958</v>
      </c>
      <c r="F26" s="62">
        <f t="shared" si="0"/>
        <v>35.035980759586607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67986</v>
      </c>
      <c r="F27" s="62">
        <f t="shared" si="0"/>
        <v>6.3021716379101766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 t="shared" si="0"/>
        <v>0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67986</v>
      </c>
      <c r="F29" s="62">
        <f t="shared" si="0"/>
        <v>6.3021716379101766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t="13.5" thickBot="1" x14ac:dyDescent="0.25">
      <c r="A31" s="70" t="s">
        <v>31</v>
      </c>
      <c r="B31" s="71"/>
      <c r="C31" s="71"/>
      <c r="D31" s="72">
        <v>24</v>
      </c>
      <c r="E31" s="73">
        <v>5216</v>
      </c>
      <c r="F31" s="74">
        <f t="shared" si="0"/>
        <v>0.48351318305738661</v>
      </c>
    </row>
    <row r="32" spans="1:6" ht="12.75" hidden="1" customHeight="1" thickBot="1" x14ac:dyDescent="0.25">
      <c r="A32" s="118" t="s">
        <v>32</v>
      </c>
      <c r="B32" s="119"/>
      <c r="C32" s="119"/>
      <c r="D32" s="120">
        <v>24</v>
      </c>
      <c r="E32" s="121">
        <v>0</v>
      </c>
      <c r="F32" s="122">
        <f t="shared" si="0"/>
        <v>0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53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95452704</v>
      </c>
      <c r="D40" s="91">
        <v>11922135</v>
      </c>
      <c r="E40" s="90">
        <v>96157161</v>
      </c>
      <c r="F40" s="92">
        <v>12007090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43798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1072769299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workbookViewId="0">
      <selection activeCell="G15" sqref="G1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30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29"/>
      <c r="F13" s="129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43830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E23+E26+E33+E29+E21</f>
        <v>1078014</v>
      </c>
      <c r="F20" s="57">
        <f>+F23+F26+F33+F29+F21</f>
        <v>100</v>
      </c>
    </row>
    <row r="21" spans="1:6" ht="27" customHeight="1" x14ac:dyDescent="0.2">
      <c r="A21" s="153" t="s">
        <v>55</v>
      </c>
      <c r="B21" s="154"/>
      <c r="C21" s="155"/>
      <c r="D21" s="150">
        <v>2</v>
      </c>
      <c r="E21" s="151">
        <f>E22</f>
        <v>453823</v>
      </c>
      <c r="F21" s="152">
        <f>E21/E20*100</f>
        <v>42.098061806247415</v>
      </c>
    </row>
    <row r="22" spans="1:6" x14ac:dyDescent="0.2">
      <c r="A22" s="63" t="s">
        <v>56</v>
      </c>
      <c r="B22" s="64"/>
      <c r="C22" s="64"/>
      <c r="D22" s="150"/>
      <c r="E22" s="151">
        <v>453823</v>
      </c>
      <c r="F22" s="152">
        <f>E22/E20*100</f>
        <v>42.098061806247415</v>
      </c>
    </row>
    <row r="23" spans="1:6" x14ac:dyDescent="0.2">
      <c r="A23" s="58" t="s">
        <v>21</v>
      </c>
      <c r="B23" s="59"/>
      <c r="C23" s="59"/>
      <c r="D23" s="60">
        <v>3</v>
      </c>
      <c r="E23" s="61">
        <f>E24+E25</f>
        <v>106010</v>
      </c>
      <c r="F23" s="62">
        <f>E23/E20*100</f>
        <v>9.8338240505225354</v>
      </c>
    </row>
    <row r="24" spans="1:6" x14ac:dyDescent="0.2">
      <c r="A24" s="63" t="s">
        <v>22</v>
      </c>
      <c r="B24" s="64"/>
      <c r="C24" s="64"/>
      <c r="D24" s="60">
        <v>4</v>
      </c>
      <c r="E24" s="61">
        <v>106010</v>
      </c>
      <c r="F24" s="62">
        <f>E24/E20*100</f>
        <v>9.8338240505225354</v>
      </c>
    </row>
    <row r="25" spans="1:6" hidden="1" x14ac:dyDescent="0.2">
      <c r="A25" s="63" t="s">
        <v>23</v>
      </c>
      <c r="B25" s="64"/>
      <c r="C25" s="64"/>
      <c r="D25" s="60">
        <v>5</v>
      </c>
      <c r="E25" s="61">
        <v>0</v>
      </c>
      <c r="F25" s="62">
        <f>E25/E23*100</f>
        <v>0</v>
      </c>
    </row>
    <row r="26" spans="1:6" x14ac:dyDescent="0.2">
      <c r="A26" s="58" t="s">
        <v>24</v>
      </c>
      <c r="B26" s="64"/>
      <c r="C26" s="64"/>
      <c r="D26" s="60">
        <v>9</v>
      </c>
      <c r="E26" s="61">
        <f>E27+E28</f>
        <v>444465</v>
      </c>
      <c r="F26" s="62">
        <f>E26/E20*100</f>
        <v>41.229984026181477</v>
      </c>
    </row>
    <row r="27" spans="1:6" x14ac:dyDescent="0.2">
      <c r="A27" s="63" t="s">
        <v>25</v>
      </c>
      <c r="B27" s="64"/>
      <c r="C27" s="64"/>
      <c r="D27" s="60">
        <v>10</v>
      </c>
      <c r="E27" s="61">
        <v>77346</v>
      </c>
      <c r="F27" s="62">
        <f t="shared" ref="F27:F34" si="0">E27/$E$20*100</f>
        <v>7.1748604378050747</v>
      </c>
    </row>
    <row r="28" spans="1:6" x14ac:dyDescent="0.2">
      <c r="A28" s="63" t="s">
        <v>26</v>
      </c>
      <c r="B28" s="64"/>
      <c r="C28" s="64"/>
      <c r="D28" s="60">
        <v>11</v>
      </c>
      <c r="E28" s="61">
        <v>367119</v>
      </c>
      <c r="F28" s="62">
        <f t="shared" si="0"/>
        <v>34.055123588376404</v>
      </c>
    </row>
    <row r="29" spans="1:6" x14ac:dyDescent="0.2">
      <c r="A29" s="58" t="s">
        <v>27</v>
      </c>
      <c r="B29" s="64"/>
      <c r="C29" s="64"/>
      <c r="D29" s="60">
        <v>12</v>
      </c>
      <c r="E29" s="61">
        <f>E30+E31+E32</f>
        <v>67419</v>
      </c>
      <c r="F29" s="62">
        <f t="shared" si="0"/>
        <v>6.2540004118684918</v>
      </c>
    </row>
    <row r="30" spans="1:6" hidden="1" x14ac:dyDescent="0.2">
      <c r="A30" s="63" t="s">
        <v>28</v>
      </c>
      <c r="B30" s="64"/>
      <c r="C30" s="64"/>
      <c r="D30" s="60">
        <v>13</v>
      </c>
      <c r="E30" s="61">
        <v>0</v>
      </c>
      <c r="F30" s="62">
        <f t="shared" si="0"/>
        <v>0</v>
      </c>
    </row>
    <row r="31" spans="1:6" x14ac:dyDescent="0.2">
      <c r="A31" s="63" t="s">
        <v>29</v>
      </c>
      <c r="B31" s="64"/>
      <c r="C31" s="64"/>
      <c r="D31" s="60">
        <v>14</v>
      </c>
      <c r="E31" s="61">
        <v>67419</v>
      </c>
      <c r="F31" s="62">
        <f t="shared" si="0"/>
        <v>6.2540004118684918</v>
      </c>
    </row>
    <row r="32" spans="1:6" hidden="1" x14ac:dyDescent="0.2">
      <c r="A32" s="63" t="s">
        <v>30</v>
      </c>
      <c r="B32" s="64"/>
      <c r="C32" s="64"/>
      <c r="D32" s="60">
        <v>15</v>
      </c>
      <c r="E32" s="61">
        <v>0</v>
      </c>
      <c r="F32" s="62">
        <f t="shared" si="0"/>
        <v>0</v>
      </c>
    </row>
    <row r="33" spans="1:6" ht="13.5" thickBot="1" x14ac:dyDescent="0.25">
      <c r="A33" s="70" t="s">
        <v>31</v>
      </c>
      <c r="B33" s="71"/>
      <c r="C33" s="71"/>
      <c r="D33" s="72">
        <v>24</v>
      </c>
      <c r="E33" s="73">
        <v>6297</v>
      </c>
      <c r="F33" s="74">
        <f t="shared" si="0"/>
        <v>0.58412970518008112</v>
      </c>
    </row>
    <row r="34" spans="1:6" ht="12.75" hidden="1" customHeight="1" thickBot="1" x14ac:dyDescent="0.25">
      <c r="A34" s="118" t="s">
        <v>32</v>
      </c>
      <c r="B34" s="119"/>
      <c r="C34" s="119"/>
      <c r="D34" s="120">
        <v>24</v>
      </c>
      <c r="E34" s="121">
        <v>0</v>
      </c>
      <c r="F34" s="122">
        <f t="shared" si="0"/>
        <v>0</v>
      </c>
    </row>
    <row r="35" spans="1:6" x14ac:dyDescent="0.2">
      <c r="A35" s="75"/>
      <c r="B35" s="76"/>
      <c r="C35" s="76"/>
      <c r="D35" s="77"/>
      <c r="E35" s="78"/>
      <c r="F35" s="79"/>
    </row>
    <row r="36" spans="1:6" x14ac:dyDescent="0.2">
      <c r="A36" s="75"/>
      <c r="B36" s="76"/>
      <c r="C36" s="76"/>
      <c r="D36" s="77"/>
      <c r="E36" s="78"/>
      <c r="F36" s="79"/>
    </row>
    <row r="37" spans="1:6" ht="15.75" x14ac:dyDescent="0.2">
      <c r="A37" s="80" t="s">
        <v>33</v>
      </c>
      <c r="B37" s="81"/>
      <c r="C37" s="81"/>
      <c r="D37" s="81"/>
      <c r="E37" s="81"/>
      <c r="F37" s="81"/>
    </row>
    <row r="38" spans="1:6" ht="13.5" thickBot="1" x14ac:dyDescent="0.25">
      <c r="B38" s="82"/>
      <c r="C38" s="82"/>
      <c r="D38" s="83"/>
      <c r="E38" s="84"/>
      <c r="F38" s="85"/>
    </row>
    <row r="39" spans="1:6" ht="21" customHeight="1" x14ac:dyDescent="0.2">
      <c r="A39" s="141" t="s">
        <v>34</v>
      </c>
      <c r="B39" s="144" t="s">
        <v>16</v>
      </c>
      <c r="C39" s="146" t="s">
        <v>35</v>
      </c>
      <c r="D39" s="147"/>
      <c r="E39" s="146" t="s">
        <v>36</v>
      </c>
      <c r="F39" s="147"/>
    </row>
    <row r="40" spans="1:6" ht="19.5" customHeight="1" x14ac:dyDescent="0.2">
      <c r="A40" s="142"/>
      <c r="B40" s="145"/>
      <c r="C40" s="86" t="s">
        <v>37</v>
      </c>
      <c r="D40" s="87" t="s">
        <v>38</v>
      </c>
      <c r="E40" s="86" t="s">
        <v>37</v>
      </c>
      <c r="F40" s="87" t="s">
        <v>38</v>
      </c>
    </row>
    <row r="41" spans="1:6" ht="15" customHeight="1" thickBot="1" x14ac:dyDescent="0.25">
      <c r="A41" s="143"/>
      <c r="B41" s="134"/>
      <c r="C41" s="148" t="s">
        <v>54</v>
      </c>
      <c r="D41" s="148"/>
      <c r="E41" s="148"/>
      <c r="F41" s="149"/>
    </row>
    <row r="42" spans="1:6" ht="15" customHeight="1" x14ac:dyDescent="0.2">
      <c r="A42" s="88" t="s">
        <v>5</v>
      </c>
      <c r="B42" s="89">
        <v>1</v>
      </c>
      <c r="C42" s="90">
        <v>11280423</v>
      </c>
      <c r="D42" s="91">
        <v>7852742</v>
      </c>
      <c r="E42" s="90">
        <v>11353096</v>
      </c>
      <c r="F42" s="92">
        <v>7902073</v>
      </c>
    </row>
    <row r="43" spans="1:6" x14ac:dyDescent="0.2">
      <c r="A43" s="75"/>
      <c r="B43" s="82"/>
      <c r="C43" s="82"/>
      <c r="D43" s="83"/>
      <c r="E43" s="84"/>
      <c r="F43" s="85"/>
    </row>
    <row r="44" spans="1:6" x14ac:dyDescent="0.2">
      <c r="A44" s="75"/>
      <c r="B44" s="82"/>
      <c r="C44" s="82"/>
      <c r="D44" s="83"/>
      <c r="E44" s="84"/>
      <c r="F44" s="85"/>
    </row>
    <row r="45" spans="1:6" ht="15.75" x14ac:dyDescent="0.2">
      <c r="A45" s="80" t="s">
        <v>39</v>
      </c>
      <c r="B45" s="82"/>
      <c r="C45" s="82"/>
      <c r="D45" s="83"/>
      <c r="E45" s="84"/>
      <c r="F45" s="85"/>
    </row>
    <row r="46" spans="1:6" ht="13.5" thickBot="1" x14ac:dyDescent="0.25"/>
    <row r="47" spans="1:6" x14ac:dyDescent="0.2">
      <c r="A47" s="131" t="s">
        <v>34</v>
      </c>
      <c r="B47" s="133" t="s">
        <v>16</v>
      </c>
      <c r="C47" s="135" t="s">
        <v>40</v>
      </c>
      <c r="D47" s="136"/>
      <c r="E47" s="93"/>
      <c r="F47" s="93"/>
    </row>
    <row r="48" spans="1:6" ht="13.5" thickBot="1" x14ac:dyDescent="0.25">
      <c r="A48" s="132"/>
      <c r="B48" s="134"/>
      <c r="C48" s="94" t="s">
        <v>41</v>
      </c>
      <c r="D48" s="95">
        <v>43830</v>
      </c>
      <c r="E48" s="32"/>
      <c r="F48" s="93"/>
    </row>
    <row r="49" spans="1:6" ht="15" customHeight="1" x14ac:dyDescent="0.2">
      <c r="A49" s="96" t="str">
        <f>+A42</f>
        <v>CZ0008474376</v>
      </c>
      <c r="B49" s="55">
        <v>1</v>
      </c>
      <c r="C49" s="137">
        <v>1072033338</v>
      </c>
      <c r="D49" s="138"/>
      <c r="E49" s="97"/>
      <c r="F49" s="97"/>
    </row>
    <row r="52" spans="1:6" ht="51" x14ac:dyDescent="0.25">
      <c r="A52" s="98" t="s">
        <v>42</v>
      </c>
      <c r="B52" s="99"/>
      <c r="C52" s="99"/>
      <c r="D52" s="100"/>
      <c r="E52" s="100"/>
      <c r="F52" s="101"/>
    </row>
  </sheetData>
  <mergeCells count="13">
    <mergeCell ref="A47:A48"/>
    <mergeCell ref="B47:B48"/>
    <mergeCell ref="C47:D47"/>
    <mergeCell ref="C49:D49"/>
    <mergeCell ref="E12:F12"/>
    <mergeCell ref="A13:B13"/>
    <mergeCell ref="A14:B14"/>
    <mergeCell ref="A39:A41"/>
    <mergeCell ref="B39:B41"/>
    <mergeCell ref="C39:D39"/>
    <mergeCell ref="E39:F39"/>
    <mergeCell ref="C41:F41"/>
    <mergeCell ref="A21:C2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opLeftCell="A16" workbookViewId="0">
      <selection activeCell="F42" sqref="F4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05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04"/>
      <c r="F13" s="104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43524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E21+E24+E31+E32+E27</f>
        <v>1019130</v>
      </c>
      <c r="F20" s="57">
        <f>+F21+F24+F32+F27</f>
        <v>99.999999999999986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46019</v>
      </c>
      <c r="F21" s="62">
        <f>E21/E20*100</f>
        <v>4.5155181380196838</v>
      </c>
    </row>
    <row r="22" spans="1:6" x14ac:dyDescent="0.2">
      <c r="A22" s="63" t="s">
        <v>22</v>
      </c>
      <c r="B22" s="64"/>
      <c r="C22" s="64"/>
      <c r="D22" s="60">
        <v>4</v>
      </c>
      <c r="E22" s="61">
        <v>46019</v>
      </c>
      <c r="F22" s="62">
        <f>E22/E20*100</f>
        <v>4.5155181380196838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969153</v>
      </c>
      <c r="F24" s="62">
        <f>E24/E20*100</f>
        <v>95.096111389126008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531972</v>
      </c>
      <c r="F25" s="62">
        <f>E25/$E$20*100</f>
        <v>52.198640016484646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437181</v>
      </c>
      <c r="F26" s="62">
        <f>E26/$E$20*100</f>
        <v>42.89747137264137</v>
      </c>
    </row>
    <row r="27" spans="1:6" hidden="1" x14ac:dyDescent="0.2">
      <c r="A27" s="58" t="s">
        <v>27</v>
      </c>
      <c r="B27" s="64"/>
      <c r="C27" s="64"/>
      <c r="D27" s="60">
        <v>12</v>
      </c>
      <c r="E27" s="61">
        <f>E28+E29+E30</f>
        <v>0</v>
      </c>
      <c r="F27" s="62">
        <f t="shared" ref="F27:F31" si="0">E27/$E$20*100</f>
        <v>0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E28/$E$20*100</f>
        <v>0</v>
      </c>
    </row>
    <row r="29" spans="1:6" hidden="1" x14ac:dyDescent="0.2">
      <c r="A29" s="63" t="s">
        <v>29</v>
      </c>
      <c r="B29" s="64"/>
      <c r="C29" s="64"/>
      <c r="D29" s="60">
        <v>14</v>
      </c>
      <c r="E29" s="61">
        <v>0</v>
      </c>
      <c r="F29" s="62">
        <f t="shared" si="0"/>
        <v>0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idden="1" x14ac:dyDescent="0.2">
      <c r="A31" s="65" t="s">
        <v>31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6" ht="12.75" customHeight="1" thickBot="1" x14ac:dyDescent="0.25">
      <c r="A32" s="70" t="s">
        <v>32</v>
      </c>
      <c r="B32" s="71"/>
      <c r="C32" s="71"/>
      <c r="D32" s="72">
        <v>24</v>
      </c>
      <c r="E32" s="73">
        <v>3958</v>
      </c>
      <c r="F32" s="74">
        <f>E32/$E$20*100</f>
        <v>0.38837047285429727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44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1484882</v>
      </c>
      <c r="D40" s="91">
        <v>14104924</v>
      </c>
      <c r="E40" s="90">
        <v>1463253</v>
      </c>
      <c r="F40" s="92">
        <v>13897208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43524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1018095816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opLeftCell="A22" workbookViewId="0">
      <selection activeCell="E33" sqref="E3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07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06"/>
      <c r="F13" s="106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43555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E21+E24+E31+E32+E27</f>
        <v>997308</v>
      </c>
      <c r="F20" s="57">
        <f>+F21+F24+F32+F27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37177</v>
      </c>
      <c r="F21" s="62">
        <f>E21/E20*100</f>
        <v>3.7277350627890282</v>
      </c>
    </row>
    <row r="22" spans="1:6" x14ac:dyDescent="0.2">
      <c r="A22" s="63" t="s">
        <v>22</v>
      </c>
      <c r="B22" s="64"/>
      <c r="C22" s="64"/>
      <c r="D22" s="60">
        <v>4</v>
      </c>
      <c r="E22" s="61">
        <v>37177</v>
      </c>
      <c r="F22" s="62">
        <f>E22/E20*100</f>
        <v>3.7277350627890282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958013</v>
      </c>
      <c r="F24" s="62">
        <f>E24/E20*100</f>
        <v>96.059893232582112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539506</v>
      </c>
      <c r="F25" s="62">
        <f>E25/$E$20*100</f>
        <v>54.096227043200294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418507</v>
      </c>
      <c r="F26" s="62">
        <f>E26/$E$20*100</f>
        <v>41.963666189381819</v>
      </c>
    </row>
    <row r="27" spans="1:6" hidden="1" x14ac:dyDescent="0.2">
      <c r="A27" s="58" t="s">
        <v>27</v>
      </c>
      <c r="B27" s="64"/>
      <c r="C27" s="64"/>
      <c r="D27" s="60">
        <v>12</v>
      </c>
      <c r="E27" s="61">
        <f>E28+E29+E30</f>
        <v>0</v>
      </c>
      <c r="F27" s="62">
        <f t="shared" ref="F27:F31" si="0">E27/$E$20*100</f>
        <v>0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E28/$E$20*100</f>
        <v>0</v>
      </c>
    </row>
    <row r="29" spans="1:6" hidden="1" x14ac:dyDescent="0.2">
      <c r="A29" s="63" t="s">
        <v>29</v>
      </c>
      <c r="B29" s="64"/>
      <c r="C29" s="64"/>
      <c r="D29" s="60">
        <v>14</v>
      </c>
      <c r="E29" s="61">
        <v>0</v>
      </c>
      <c r="F29" s="62">
        <f t="shared" si="0"/>
        <v>0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idden="1" x14ac:dyDescent="0.2">
      <c r="A31" s="65" t="s">
        <v>31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6" ht="12.75" customHeight="1" thickBot="1" x14ac:dyDescent="0.25">
      <c r="A32" s="70" t="s">
        <v>32</v>
      </c>
      <c r="B32" s="71"/>
      <c r="C32" s="71"/>
      <c r="D32" s="72">
        <v>24</v>
      </c>
      <c r="E32" s="73">
        <v>2118</v>
      </c>
      <c r="F32" s="74">
        <f>E32/$E$20*100</f>
        <v>0.2123717046288609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45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3269284</v>
      </c>
      <c r="D40" s="91">
        <v>29559937</v>
      </c>
      <c r="E40" s="90">
        <v>3224766</v>
      </c>
      <c r="F40" s="92">
        <v>29140477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43553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996292451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E24" sqref="E2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09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08"/>
      <c r="F13" s="108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43585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E21+E24+E31+E32+E27</f>
        <v>986951</v>
      </c>
      <c r="F20" s="57">
        <f>+F21+F24+F32+F27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34527</v>
      </c>
      <c r="F21" s="62">
        <f>E21/E20*100</f>
        <v>3.4983499687421156</v>
      </c>
    </row>
    <row r="22" spans="1:6" x14ac:dyDescent="0.2">
      <c r="A22" s="63" t="s">
        <v>22</v>
      </c>
      <c r="B22" s="64"/>
      <c r="C22" s="64"/>
      <c r="D22" s="60">
        <v>4</v>
      </c>
      <c r="E22" s="61">
        <v>34527</v>
      </c>
      <c r="F22" s="62">
        <f>E22/E20*100</f>
        <v>3.4983499687421156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947187</v>
      </c>
      <c r="F24" s="62">
        <f>E24/E20*100</f>
        <v>95.971025917193458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529263</v>
      </c>
      <c r="F25" s="62">
        <f>E25/$E$20*100</f>
        <v>53.62606654231061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417924</v>
      </c>
      <c r="F26" s="62">
        <f>E26/$E$20*100</f>
        <v>42.344959374882848</v>
      </c>
    </row>
    <row r="27" spans="1:6" hidden="1" x14ac:dyDescent="0.2">
      <c r="A27" s="58" t="s">
        <v>27</v>
      </c>
      <c r="B27" s="64"/>
      <c r="C27" s="64"/>
      <c r="D27" s="60">
        <v>12</v>
      </c>
      <c r="E27" s="61">
        <f>E28+E29+E30</f>
        <v>0</v>
      </c>
      <c r="F27" s="62">
        <f t="shared" ref="F27:F31" si="0">E27/$E$20*100</f>
        <v>0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E28/$E$20*100</f>
        <v>0</v>
      </c>
    </row>
    <row r="29" spans="1:6" hidden="1" x14ac:dyDescent="0.2">
      <c r="A29" s="63" t="s">
        <v>29</v>
      </c>
      <c r="B29" s="64"/>
      <c r="C29" s="64"/>
      <c r="D29" s="60">
        <v>14</v>
      </c>
      <c r="E29" s="61">
        <v>0</v>
      </c>
      <c r="F29" s="62">
        <f t="shared" si="0"/>
        <v>0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idden="1" x14ac:dyDescent="0.2">
      <c r="A31" s="65" t="s">
        <v>31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6" ht="12.75" customHeight="1" thickBot="1" x14ac:dyDescent="0.25">
      <c r="A32" s="70" t="s">
        <v>32</v>
      </c>
      <c r="B32" s="71"/>
      <c r="C32" s="71"/>
      <c r="D32" s="72">
        <v>24</v>
      </c>
      <c r="E32" s="73">
        <v>5237</v>
      </c>
      <c r="F32" s="74">
        <f>E32/$E$20*100</f>
        <v>0.53062411406442667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46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3539585</v>
      </c>
      <c r="D40" s="91">
        <v>14696241</v>
      </c>
      <c r="E40" s="90">
        <v>3501252</v>
      </c>
      <c r="F40" s="92">
        <v>14529474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43585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985919184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M20" sqref="M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11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10"/>
      <c r="F13" s="110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43616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E21+E24+E31+E32+E27</f>
        <v>982583</v>
      </c>
      <c r="F20" s="57">
        <f>+F21+F24+F32+F27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25022</v>
      </c>
      <c r="F21" s="62">
        <f>E21/E20*100</f>
        <v>2.5465533191598064</v>
      </c>
    </row>
    <row r="22" spans="1:6" x14ac:dyDescent="0.2">
      <c r="A22" s="63" t="s">
        <v>22</v>
      </c>
      <c r="B22" s="64"/>
      <c r="C22" s="64"/>
      <c r="D22" s="60">
        <v>4</v>
      </c>
      <c r="E22" s="61">
        <v>25022</v>
      </c>
      <c r="F22" s="62">
        <f>E22/E20*100</f>
        <v>2.5465533191598064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955073</v>
      </c>
      <c r="F24" s="62">
        <f>E24/E20*100</f>
        <v>97.200236519459423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535766</v>
      </c>
      <c r="F25" s="62">
        <f>E25/$E$20*100</f>
        <v>54.526284293540591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419307</v>
      </c>
      <c r="F26" s="62">
        <f>E26/$E$20*100</f>
        <v>42.673952225918825</v>
      </c>
    </row>
    <row r="27" spans="1:6" hidden="1" x14ac:dyDescent="0.2">
      <c r="A27" s="58" t="s">
        <v>27</v>
      </c>
      <c r="B27" s="64"/>
      <c r="C27" s="64"/>
      <c r="D27" s="60">
        <v>12</v>
      </c>
      <c r="E27" s="61">
        <f>E28+E29+E30</f>
        <v>0</v>
      </c>
      <c r="F27" s="62">
        <f t="shared" ref="F27:F31" si="0">E27/$E$20*100</f>
        <v>0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E28/$E$20*100</f>
        <v>0</v>
      </c>
    </row>
    <row r="29" spans="1:6" hidden="1" x14ac:dyDescent="0.2">
      <c r="A29" s="63" t="s">
        <v>29</v>
      </c>
      <c r="B29" s="64"/>
      <c r="C29" s="64"/>
      <c r="D29" s="60">
        <v>14</v>
      </c>
      <c r="E29" s="61">
        <v>0</v>
      </c>
      <c r="F29" s="62">
        <f t="shared" si="0"/>
        <v>0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idden="1" x14ac:dyDescent="0.2">
      <c r="A31" s="65" t="s">
        <v>31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6" ht="12.75" customHeight="1" thickBot="1" x14ac:dyDescent="0.25">
      <c r="A32" s="70" t="s">
        <v>32</v>
      </c>
      <c r="B32" s="71"/>
      <c r="C32" s="71"/>
      <c r="D32" s="72">
        <v>24</v>
      </c>
      <c r="E32" s="73">
        <v>2488</v>
      </c>
      <c r="F32" s="74">
        <f>E32/$E$20*100</f>
        <v>0.25321016138076885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47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2614057</v>
      </c>
      <c r="D40" s="91">
        <v>15003627</v>
      </c>
      <c r="E40" s="90">
        <v>2589709</v>
      </c>
      <c r="F40" s="92">
        <v>14869013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43616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981804629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opLeftCell="A22" workbookViewId="0">
      <selection activeCell="O20" sqref="O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13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12"/>
      <c r="F13" s="112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43646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E21+E24+E31+E32+E27</f>
        <v>982898</v>
      </c>
      <c r="F20" s="57">
        <f>+F21+F24+F32+F27</f>
        <v>99.999999999999986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38132</v>
      </c>
      <c r="F21" s="62">
        <f>E21/E20*100</f>
        <v>3.8795480304161774</v>
      </c>
    </row>
    <row r="22" spans="1:6" x14ac:dyDescent="0.2">
      <c r="A22" s="63" t="s">
        <v>22</v>
      </c>
      <c r="B22" s="64"/>
      <c r="C22" s="64"/>
      <c r="D22" s="60">
        <v>4</v>
      </c>
      <c r="E22" s="61">
        <v>38132</v>
      </c>
      <c r="F22" s="62">
        <f>E22/E20*100</f>
        <v>3.8795480304161774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937180</v>
      </c>
      <c r="F24" s="62">
        <f>E24/E20*100</f>
        <v>95.348652657752879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521287</v>
      </c>
      <c r="F25" s="62">
        <f>E25/$E$20*100</f>
        <v>53.035716829213207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415893</v>
      </c>
      <c r="F26" s="62">
        <f>E26/$E$20*100</f>
        <v>42.312935828539686</v>
      </c>
    </row>
    <row r="27" spans="1:6" hidden="1" x14ac:dyDescent="0.2">
      <c r="A27" s="58" t="s">
        <v>27</v>
      </c>
      <c r="B27" s="64"/>
      <c r="C27" s="64"/>
      <c r="D27" s="60">
        <v>12</v>
      </c>
      <c r="E27" s="61">
        <f>E28+E29+E30</f>
        <v>0</v>
      </c>
      <c r="F27" s="62">
        <f t="shared" ref="F27:F31" si="0">E27/$E$20*100</f>
        <v>0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E28/$E$20*100</f>
        <v>0</v>
      </c>
    </row>
    <row r="29" spans="1:6" hidden="1" x14ac:dyDescent="0.2">
      <c r="A29" s="63" t="s">
        <v>29</v>
      </c>
      <c r="B29" s="64"/>
      <c r="C29" s="64"/>
      <c r="D29" s="60">
        <v>14</v>
      </c>
      <c r="E29" s="61">
        <v>0</v>
      </c>
      <c r="F29" s="62">
        <f t="shared" si="0"/>
        <v>0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idden="1" x14ac:dyDescent="0.2">
      <c r="A31" s="65" t="s">
        <v>31</v>
      </c>
      <c r="B31" s="66"/>
      <c r="C31" s="66"/>
      <c r="D31" s="67">
        <v>24</v>
      </c>
      <c r="E31" s="68">
        <v>0</v>
      </c>
      <c r="F31" s="69">
        <f t="shared" si="0"/>
        <v>0</v>
      </c>
    </row>
    <row r="32" spans="1:6" ht="12.75" customHeight="1" thickBot="1" x14ac:dyDescent="0.25">
      <c r="A32" s="70" t="s">
        <v>32</v>
      </c>
      <c r="B32" s="71"/>
      <c r="C32" s="71"/>
      <c r="D32" s="72">
        <v>24</v>
      </c>
      <c r="E32" s="73">
        <v>7586</v>
      </c>
      <c r="F32" s="74">
        <f>E32/$E$20*100</f>
        <v>0.77179931183093264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48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3281145</v>
      </c>
      <c r="D40" s="91">
        <v>9777535</v>
      </c>
      <c r="E40" s="90">
        <v>3279112</v>
      </c>
      <c r="F40" s="92">
        <v>9759962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43644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981741565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J12" sqref="J1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15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14"/>
      <c r="F13" s="114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43677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E21+E24+E31+E27</f>
        <v>978459</v>
      </c>
      <c r="F20" s="57">
        <f>+F21+F24+F31+F27</f>
        <v>100.00000000000001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58787</v>
      </c>
      <c r="F21" s="62">
        <f>E21/E20*100</f>
        <v>6.0081209330181444</v>
      </c>
    </row>
    <row r="22" spans="1:6" x14ac:dyDescent="0.2">
      <c r="A22" s="63" t="s">
        <v>22</v>
      </c>
      <c r="B22" s="64"/>
      <c r="C22" s="64"/>
      <c r="D22" s="60">
        <v>4</v>
      </c>
      <c r="E22" s="61">
        <v>58787</v>
      </c>
      <c r="F22" s="62">
        <f>E22/E20*100</f>
        <v>6.0081209330181444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881161</v>
      </c>
      <c r="F24" s="62">
        <f>E24/E20*100</f>
        <v>90.05599621445559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505877</v>
      </c>
      <c r="F25" s="62">
        <f t="shared" ref="F25:F32" si="0">E25/$E$20*100</f>
        <v>51.701399854260629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375284</v>
      </c>
      <c r="F26" s="62">
        <f t="shared" si="0"/>
        <v>38.354596360194961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34512</v>
      </c>
      <c r="F27" s="62">
        <f t="shared" si="0"/>
        <v>3.5271789620208924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 t="shared" si="0"/>
        <v>0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34512</v>
      </c>
      <c r="F29" s="62">
        <f t="shared" si="0"/>
        <v>3.5271789620208924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t="13.5" thickBot="1" x14ac:dyDescent="0.25">
      <c r="A31" s="70" t="s">
        <v>31</v>
      </c>
      <c r="B31" s="71"/>
      <c r="C31" s="71"/>
      <c r="D31" s="72">
        <v>24</v>
      </c>
      <c r="E31" s="73">
        <v>3999</v>
      </c>
      <c r="F31" s="74">
        <f t="shared" si="0"/>
        <v>0.40870389050537631</v>
      </c>
    </row>
    <row r="32" spans="1:6" ht="12.75" hidden="1" customHeight="1" thickBot="1" x14ac:dyDescent="0.25">
      <c r="A32" s="118" t="s">
        <v>32</v>
      </c>
      <c r="B32" s="119"/>
      <c r="C32" s="119"/>
      <c r="D32" s="120">
        <v>24</v>
      </c>
      <c r="E32" s="121">
        <v>0</v>
      </c>
      <c r="F32" s="122">
        <f t="shared" si="0"/>
        <v>0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49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3168559</v>
      </c>
      <c r="D40" s="91">
        <v>15353336</v>
      </c>
      <c r="E40" s="90">
        <v>3186437</v>
      </c>
      <c r="F40" s="92">
        <v>15427983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43677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977695489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K16" sqref="K1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17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16"/>
      <c r="F13" s="116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43708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E21+E24+E31+E27</f>
        <v>983829</v>
      </c>
      <c r="F20" s="57">
        <f>+F21+F24+F31+F27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57427</v>
      </c>
      <c r="F21" s="62">
        <f>E21/E20*100</f>
        <v>5.8370916083994269</v>
      </c>
    </row>
    <row r="22" spans="1:6" x14ac:dyDescent="0.2">
      <c r="A22" s="63" t="s">
        <v>22</v>
      </c>
      <c r="B22" s="64"/>
      <c r="C22" s="64"/>
      <c r="D22" s="60">
        <v>4</v>
      </c>
      <c r="E22" s="61">
        <v>57427</v>
      </c>
      <c r="F22" s="62">
        <f>E22/E20*100</f>
        <v>5.8370916083994269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889094</v>
      </c>
      <c r="F24" s="62">
        <f>E24/E20*100</f>
        <v>90.370785980083937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511914</v>
      </c>
      <c r="F25" s="62">
        <f t="shared" ref="F25:F32" si="0">E25/$E$20*100</f>
        <v>52.032822777128949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377180</v>
      </c>
      <c r="F26" s="62">
        <f t="shared" si="0"/>
        <v>38.337963202954981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35213</v>
      </c>
      <c r="F27" s="62">
        <f t="shared" si="0"/>
        <v>3.5791789020246405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 t="shared" si="0"/>
        <v>0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35213</v>
      </c>
      <c r="F29" s="62">
        <f t="shared" si="0"/>
        <v>3.5791789020246405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t="13.5" thickBot="1" x14ac:dyDescent="0.25">
      <c r="A31" s="70" t="s">
        <v>31</v>
      </c>
      <c r="B31" s="71"/>
      <c r="C31" s="71"/>
      <c r="D31" s="72">
        <v>24</v>
      </c>
      <c r="E31" s="73">
        <v>2095</v>
      </c>
      <c r="F31" s="74">
        <f t="shared" si="0"/>
        <v>0.21294350949199506</v>
      </c>
    </row>
    <row r="32" spans="1:6" ht="12.75" hidden="1" customHeight="1" thickBot="1" x14ac:dyDescent="0.25">
      <c r="A32" s="118" t="s">
        <v>32</v>
      </c>
      <c r="B32" s="119"/>
      <c r="C32" s="119"/>
      <c r="D32" s="120">
        <v>24</v>
      </c>
      <c r="E32" s="121">
        <v>0</v>
      </c>
      <c r="F32" s="122">
        <f t="shared" si="0"/>
        <v>0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50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8524031</v>
      </c>
      <c r="D40" s="91">
        <v>9633995</v>
      </c>
      <c r="E40" s="90">
        <v>8696847</v>
      </c>
      <c r="F40" s="92">
        <v>9818473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43707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982880784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opLeftCell="A29" workbookViewId="0">
      <selection activeCell="I15" sqref="I1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24"/>
      <c r="D12" s="15"/>
      <c r="E12" s="139"/>
      <c r="F12" s="139"/>
    </row>
    <row r="13" spans="1:6" ht="10.5" customHeight="1" x14ac:dyDescent="0.2">
      <c r="A13" s="140"/>
      <c r="B13" s="140"/>
      <c r="C13" s="30"/>
      <c r="D13" s="15"/>
      <c r="E13" s="123"/>
      <c r="F13" s="123"/>
    </row>
    <row r="14" spans="1:6" ht="12.75" customHeight="1" x14ac:dyDescent="0.2">
      <c r="A14" s="140"/>
      <c r="B14" s="140"/>
      <c r="C14" s="31"/>
      <c r="D14" s="15"/>
      <c r="E14" s="32"/>
      <c r="F14" s="32"/>
    </row>
    <row r="15" spans="1:6" x14ac:dyDescent="0.2">
      <c r="A15" s="33"/>
      <c r="B15" s="34"/>
      <c r="C15" s="34"/>
      <c r="D15" s="34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6" ht="13.5" thickBot="1" x14ac:dyDescent="0.25">
      <c r="A17" s="39"/>
      <c r="B17" s="39"/>
      <c r="C17" s="39"/>
      <c r="D17" s="40"/>
      <c r="E17" s="40"/>
      <c r="F17" s="40"/>
    </row>
    <row r="18" spans="1:6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6" ht="13.5" thickBot="1" x14ac:dyDescent="0.25">
      <c r="A19" s="47"/>
      <c r="B19" s="48"/>
      <c r="C19" s="49"/>
      <c r="D19" s="50"/>
      <c r="E19" s="51" t="s">
        <v>19</v>
      </c>
      <c r="F19" s="52">
        <v>43738</v>
      </c>
    </row>
    <row r="20" spans="1:6" x14ac:dyDescent="0.2">
      <c r="A20" s="53" t="s">
        <v>20</v>
      </c>
      <c r="B20" s="54"/>
      <c r="C20" s="54"/>
      <c r="D20" s="55">
        <v>1</v>
      </c>
      <c r="E20" s="56">
        <f>E21+E24+E31+E27</f>
        <v>998598</v>
      </c>
      <c r="F20" s="57">
        <f>+F21+F24+F31+F27</f>
        <v>100</v>
      </c>
    </row>
    <row r="21" spans="1:6" x14ac:dyDescent="0.2">
      <c r="A21" s="58" t="s">
        <v>21</v>
      </c>
      <c r="B21" s="59"/>
      <c r="C21" s="59"/>
      <c r="D21" s="60">
        <v>3</v>
      </c>
      <c r="E21" s="61">
        <f>E22+E23</f>
        <v>61901</v>
      </c>
      <c r="F21" s="62">
        <f>E21/E20*100</f>
        <v>6.1987907045678039</v>
      </c>
    </row>
    <row r="22" spans="1:6" x14ac:dyDescent="0.2">
      <c r="A22" s="63" t="s">
        <v>22</v>
      </c>
      <c r="B22" s="64"/>
      <c r="C22" s="64"/>
      <c r="D22" s="60">
        <v>4</v>
      </c>
      <c r="E22" s="61">
        <v>61901</v>
      </c>
      <c r="F22" s="62">
        <f>E22/E20*100</f>
        <v>6.1987907045678039</v>
      </c>
    </row>
    <row r="23" spans="1:6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E23/E21*100</f>
        <v>0</v>
      </c>
    </row>
    <row r="24" spans="1:6" x14ac:dyDescent="0.2">
      <c r="A24" s="58" t="s">
        <v>24</v>
      </c>
      <c r="B24" s="64"/>
      <c r="C24" s="64"/>
      <c r="D24" s="60">
        <v>9</v>
      </c>
      <c r="E24" s="61">
        <f>E25+E26</f>
        <v>878127</v>
      </c>
      <c r="F24" s="62">
        <f>E24/E20*100</f>
        <v>87.935986252726323</v>
      </c>
    </row>
    <row r="25" spans="1:6" x14ac:dyDescent="0.2">
      <c r="A25" s="63" t="s">
        <v>25</v>
      </c>
      <c r="B25" s="64"/>
      <c r="C25" s="64"/>
      <c r="D25" s="60">
        <v>10</v>
      </c>
      <c r="E25" s="61">
        <v>502795</v>
      </c>
      <c r="F25" s="62">
        <f t="shared" ref="F25:F32" si="0">E25/$E$20*100</f>
        <v>50.350090827339933</v>
      </c>
    </row>
    <row r="26" spans="1:6" x14ac:dyDescent="0.2">
      <c r="A26" s="63" t="s">
        <v>26</v>
      </c>
      <c r="B26" s="64"/>
      <c r="C26" s="64"/>
      <c r="D26" s="60">
        <v>11</v>
      </c>
      <c r="E26" s="61">
        <v>375332</v>
      </c>
      <c r="F26" s="62">
        <f t="shared" si="0"/>
        <v>37.58589542538639</v>
      </c>
    </row>
    <row r="27" spans="1:6" x14ac:dyDescent="0.2">
      <c r="A27" s="58" t="s">
        <v>27</v>
      </c>
      <c r="B27" s="64"/>
      <c r="C27" s="64"/>
      <c r="D27" s="60">
        <v>12</v>
      </c>
      <c r="E27" s="61">
        <f>E28+E29+E30</f>
        <v>55695</v>
      </c>
      <c r="F27" s="62">
        <f t="shared" si="0"/>
        <v>5.5773194018013257</v>
      </c>
    </row>
    <row r="28" spans="1:6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 t="shared" si="0"/>
        <v>0</v>
      </c>
    </row>
    <row r="29" spans="1:6" x14ac:dyDescent="0.2">
      <c r="A29" s="63" t="s">
        <v>29</v>
      </c>
      <c r="B29" s="64"/>
      <c r="C29" s="64"/>
      <c r="D29" s="60">
        <v>14</v>
      </c>
      <c r="E29" s="61">
        <v>55695</v>
      </c>
      <c r="F29" s="62">
        <f t="shared" si="0"/>
        <v>5.5773194018013257</v>
      </c>
    </row>
    <row r="30" spans="1:6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f t="shared" si="0"/>
        <v>0</v>
      </c>
    </row>
    <row r="31" spans="1:6" ht="13.5" thickBot="1" x14ac:dyDescent="0.25">
      <c r="A31" s="70" t="s">
        <v>31</v>
      </c>
      <c r="B31" s="71"/>
      <c r="C31" s="71"/>
      <c r="D31" s="72">
        <v>24</v>
      </c>
      <c r="E31" s="73">
        <v>2875</v>
      </c>
      <c r="F31" s="74">
        <f t="shared" si="0"/>
        <v>0.28790364090454817</v>
      </c>
    </row>
    <row r="32" spans="1:6" ht="12.75" hidden="1" customHeight="1" thickBot="1" x14ac:dyDescent="0.25">
      <c r="A32" s="118" t="s">
        <v>32</v>
      </c>
      <c r="B32" s="119"/>
      <c r="C32" s="119"/>
      <c r="D32" s="120">
        <v>24</v>
      </c>
      <c r="E32" s="121">
        <v>0</v>
      </c>
      <c r="F32" s="122">
        <f t="shared" si="0"/>
        <v>0</v>
      </c>
    </row>
    <row r="33" spans="1:6" x14ac:dyDescent="0.2">
      <c r="A33" s="75"/>
      <c r="B33" s="76"/>
      <c r="C33" s="76"/>
      <c r="D33" s="77"/>
      <c r="E33" s="78"/>
      <c r="F33" s="79"/>
    </row>
    <row r="34" spans="1:6" x14ac:dyDescent="0.2">
      <c r="A34" s="75"/>
      <c r="B34" s="76"/>
      <c r="C34" s="76"/>
      <c r="D34" s="77"/>
      <c r="E34" s="78"/>
      <c r="F34" s="79"/>
    </row>
    <row r="35" spans="1:6" ht="15.75" x14ac:dyDescent="0.2">
      <c r="A35" s="80" t="s">
        <v>33</v>
      </c>
      <c r="B35" s="81"/>
      <c r="C35" s="81"/>
      <c r="D35" s="81"/>
      <c r="E35" s="81"/>
      <c r="F35" s="81"/>
    </row>
    <row r="36" spans="1:6" ht="13.5" thickBot="1" x14ac:dyDescent="0.25">
      <c r="B36" s="82"/>
      <c r="C36" s="82"/>
      <c r="D36" s="83"/>
      <c r="E36" s="84"/>
      <c r="F36" s="85"/>
    </row>
    <row r="37" spans="1:6" ht="21" customHeight="1" x14ac:dyDescent="0.2">
      <c r="A37" s="141" t="s">
        <v>34</v>
      </c>
      <c r="B37" s="144" t="s">
        <v>16</v>
      </c>
      <c r="C37" s="146" t="s">
        <v>35</v>
      </c>
      <c r="D37" s="147"/>
      <c r="E37" s="146" t="s">
        <v>36</v>
      </c>
      <c r="F37" s="147"/>
    </row>
    <row r="38" spans="1:6" ht="19.5" customHeight="1" x14ac:dyDescent="0.2">
      <c r="A38" s="142"/>
      <c r="B38" s="145"/>
      <c r="C38" s="86" t="s">
        <v>37</v>
      </c>
      <c r="D38" s="87" t="s">
        <v>38</v>
      </c>
      <c r="E38" s="86" t="s">
        <v>37</v>
      </c>
      <c r="F38" s="87" t="s">
        <v>38</v>
      </c>
    </row>
    <row r="39" spans="1:6" ht="15" customHeight="1" thickBot="1" x14ac:dyDescent="0.25">
      <c r="A39" s="143"/>
      <c r="B39" s="134"/>
      <c r="C39" s="148" t="s">
        <v>51</v>
      </c>
      <c r="D39" s="148"/>
      <c r="E39" s="148"/>
      <c r="F39" s="149"/>
    </row>
    <row r="40" spans="1:6" ht="15" customHeight="1" x14ac:dyDescent="0.2">
      <c r="A40" s="88" t="s">
        <v>5</v>
      </c>
      <c r="B40" s="89">
        <v>1</v>
      </c>
      <c r="C40" s="90">
        <v>30656532</v>
      </c>
      <c r="D40" s="91">
        <v>7494541</v>
      </c>
      <c r="E40" s="90">
        <v>31123437</v>
      </c>
      <c r="F40" s="92">
        <v>7599745</v>
      </c>
    </row>
    <row r="41" spans="1:6" x14ac:dyDescent="0.2">
      <c r="A41" s="75"/>
      <c r="B41" s="82"/>
      <c r="C41" s="82"/>
      <c r="D41" s="83"/>
      <c r="E41" s="84"/>
      <c r="F41" s="85"/>
    </row>
    <row r="42" spans="1:6" x14ac:dyDescent="0.2">
      <c r="A42" s="75"/>
      <c r="B42" s="82"/>
      <c r="C42" s="82"/>
      <c r="D42" s="83"/>
      <c r="E42" s="84"/>
      <c r="F42" s="85"/>
    </row>
    <row r="43" spans="1:6" ht="15.75" x14ac:dyDescent="0.2">
      <c r="A43" s="80" t="s">
        <v>39</v>
      </c>
      <c r="B43" s="82"/>
      <c r="C43" s="82"/>
      <c r="D43" s="83"/>
      <c r="E43" s="84"/>
      <c r="F43" s="85"/>
    </row>
    <row r="44" spans="1:6" ht="13.5" thickBot="1" x14ac:dyDescent="0.25"/>
    <row r="45" spans="1:6" x14ac:dyDescent="0.2">
      <c r="A45" s="131" t="s">
        <v>34</v>
      </c>
      <c r="B45" s="133" t="s">
        <v>16</v>
      </c>
      <c r="C45" s="135" t="s">
        <v>40</v>
      </c>
      <c r="D45" s="136"/>
      <c r="E45" s="93"/>
      <c r="F45" s="93"/>
    </row>
    <row r="46" spans="1:6" ht="13.5" thickBot="1" x14ac:dyDescent="0.25">
      <c r="A46" s="132"/>
      <c r="B46" s="134"/>
      <c r="C46" s="94" t="s">
        <v>41</v>
      </c>
      <c r="D46" s="95">
        <v>43738</v>
      </c>
      <c r="E46" s="32"/>
      <c r="F46" s="93"/>
    </row>
    <row r="47" spans="1:6" ht="15" customHeight="1" x14ac:dyDescent="0.2">
      <c r="A47" s="96" t="str">
        <f>+A40</f>
        <v>CZ0008474376</v>
      </c>
      <c r="B47" s="55">
        <v>1</v>
      </c>
      <c r="C47" s="137">
        <v>997750729</v>
      </c>
      <c r="D47" s="138"/>
      <c r="E47" s="97"/>
      <c r="F47" s="97"/>
    </row>
    <row r="50" spans="1:6" ht="51" x14ac:dyDescent="0.25">
      <c r="A50" s="98" t="s">
        <v>42</v>
      </c>
      <c r="B50" s="99"/>
      <c r="C50" s="99"/>
      <c r="D50" s="100"/>
      <c r="E50" s="100"/>
      <c r="F50" s="101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2020-01-07T15:47:46Z</dcterms:modified>
</cp:coreProperties>
</file>