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5469FCC9-B3FB-476D-B6A1-327AFC9E4A7A}" xr6:coauthVersionLast="45" xr6:coauthVersionMax="45" xr10:uidLastSave="{00000000-0000-0000-0000-000000000000}"/>
  <bookViews>
    <workbookView xWindow="-108" yWindow="-108" windowWidth="23256" windowHeight="12576" tabRatio="907" firstSheet="4" activeTab="11" xr2:uid="{00000000-000D-0000-FFFF-FFFF00000000}"/>
  </bookViews>
  <sheets>
    <sheet name="leden 2020" sheetId="26" r:id="rId1"/>
    <sheet name="únor 2020" sheetId="27" r:id="rId2"/>
    <sheet name="březen 2020" sheetId="28" r:id="rId3"/>
    <sheet name="duben 2020" sheetId="29" r:id="rId4"/>
    <sheet name="květen 2020" sheetId="30" r:id="rId5"/>
    <sheet name="červen 2020" sheetId="31" r:id="rId6"/>
    <sheet name="červenec 2020" sheetId="32" r:id="rId7"/>
    <sheet name="srpen 2020" sheetId="33" r:id="rId8"/>
    <sheet name="září 2020" sheetId="34" r:id="rId9"/>
    <sheet name="říjen 2020" sheetId="35" r:id="rId10"/>
    <sheet name="listopad 2020" sheetId="36" r:id="rId11"/>
    <sheet name="prosinec 2020" sheetId="37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6" i="37" l="1"/>
  <c r="E27" i="37"/>
  <c r="E24" i="37"/>
  <c r="E21" i="37"/>
  <c r="E20" i="37" l="1"/>
  <c r="F32" i="37" s="1"/>
  <c r="D46" i="36"/>
  <c r="E27" i="36"/>
  <c r="E24" i="36"/>
  <c r="E21" i="36"/>
  <c r="F25" i="37" l="1"/>
  <c r="F26" i="37"/>
  <c r="F28" i="37"/>
  <c r="F23" i="37"/>
  <c r="F22" i="37"/>
  <c r="F21" i="37" s="1"/>
  <c r="F29" i="37"/>
  <c r="F30" i="37"/>
  <c r="F31" i="37"/>
  <c r="E20" i="36"/>
  <c r="F26" i="36" s="1"/>
  <c r="F31" i="36"/>
  <c r="F22" i="36"/>
  <c r="F30" i="36"/>
  <c r="F29" i="36"/>
  <c r="F23" i="36"/>
  <c r="F28" i="36"/>
  <c r="D46" i="35"/>
  <c r="E27" i="35"/>
  <c r="E24" i="35"/>
  <c r="E21" i="35"/>
  <c r="F27" i="37" l="1"/>
  <c r="F24" i="37"/>
  <c r="F25" i="36"/>
  <c r="F32" i="36"/>
  <c r="F21" i="36"/>
  <c r="F27" i="36"/>
  <c r="F24" i="36"/>
  <c r="E20" i="35"/>
  <c r="F32" i="35" s="1"/>
  <c r="D46" i="34"/>
  <c r="E27" i="34"/>
  <c r="E24" i="34"/>
  <c r="E21" i="34"/>
  <c r="F20" i="37" l="1"/>
  <c r="F20" i="36"/>
  <c r="F28" i="35"/>
  <c r="F27" i="35" s="1"/>
  <c r="F29" i="35"/>
  <c r="F31" i="35"/>
  <c r="F25" i="35"/>
  <c r="F30" i="35"/>
  <c r="F22" i="35"/>
  <c r="F23" i="35"/>
  <c r="F26" i="35"/>
  <c r="F24" i="35" s="1"/>
  <c r="F21" i="35"/>
  <c r="E20" i="34"/>
  <c r="F31" i="34" s="1"/>
  <c r="D46" i="33"/>
  <c r="E27" i="33"/>
  <c r="E24" i="33"/>
  <c r="E21" i="33"/>
  <c r="F20" i="35" l="1"/>
  <c r="F30" i="34"/>
  <c r="F25" i="34"/>
  <c r="F29" i="34"/>
  <c r="F22" i="34"/>
  <c r="F23" i="34"/>
  <c r="F28" i="34"/>
  <c r="F26" i="34"/>
  <c r="F32" i="34"/>
  <c r="E20" i="33"/>
  <c r="F28" i="33" s="1"/>
  <c r="D46" i="32"/>
  <c r="E27" i="32"/>
  <c r="E24" i="32"/>
  <c r="E21" i="32"/>
  <c r="F27" i="34" l="1"/>
  <c r="F24" i="34"/>
  <c r="F21" i="34"/>
  <c r="F26" i="33"/>
  <c r="F30" i="33"/>
  <c r="F29" i="33"/>
  <c r="F32" i="33"/>
  <c r="F31" i="33"/>
  <c r="F25" i="33"/>
  <c r="F22" i="33"/>
  <c r="F23" i="33"/>
  <c r="E20" i="32"/>
  <c r="F23" i="32" s="1"/>
  <c r="E27" i="31"/>
  <c r="E24" i="31"/>
  <c r="E21" i="31"/>
  <c r="E20" i="31" s="1"/>
  <c r="F20" i="34" l="1"/>
  <c r="F21" i="33"/>
  <c r="F24" i="33"/>
  <c r="F27" i="33"/>
  <c r="F30" i="32"/>
  <c r="F31" i="32"/>
  <c r="F22" i="32"/>
  <c r="F21" i="32" s="1"/>
  <c r="F25" i="32"/>
  <c r="F28" i="32"/>
  <c r="F29" i="32"/>
  <c r="F32" i="32"/>
  <c r="F26" i="32"/>
  <c r="F30" i="31"/>
  <c r="F31" i="31"/>
  <c r="F22" i="31"/>
  <c r="F25" i="31"/>
  <c r="F28" i="31"/>
  <c r="F32" i="31"/>
  <c r="F23" i="31"/>
  <c r="F26" i="31"/>
  <c r="F29" i="31"/>
  <c r="E27" i="30"/>
  <c r="E24" i="30"/>
  <c r="E21" i="30"/>
  <c r="F20" i="33" l="1"/>
  <c r="F27" i="32"/>
  <c r="F24" i="32"/>
  <c r="F27" i="31"/>
  <c r="F24" i="31"/>
  <c r="F21" i="31"/>
  <c r="E20" i="30"/>
  <c r="F32" i="30" s="1"/>
  <c r="E27" i="29"/>
  <c r="E24" i="29"/>
  <c r="E21" i="29"/>
  <c r="E20" i="29" l="1"/>
  <c r="F20" i="32"/>
  <c r="F20" i="31"/>
  <c r="F30" i="30"/>
  <c r="F22" i="30"/>
  <c r="F25" i="30"/>
  <c r="F26" i="30"/>
  <c r="F31" i="30"/>
  <c r="F28" i="30"/>
  <c r="F29" i="30"/>
  <c r="F23" i="30"/>
  <c r="F32" i="29"/>
  <c r="F28" i="29"/>
  <c r="F25" i="29"/>
  <c r="F24" i="29" s="1"/>
  <c r="F22" i="29"/>
  <c r="F23" i="29"/>
  <c r="F31" i="29"/>
  <c r="F30" i="29"/>
  <c r="F29" i="29"/>
  <c r="F26" i="29"/>
  <c r="E21" i="28"/>
  <c r="F27" i="30" l="1"/>
  <c r="F24" i="30"/>
  <c r="F21" i="30"/>
  <c r="F20" i="30" s="1"/>
  <c r="F21" i="29"/>
  <c r="F27" i="29"/>
  <c r="F20" i="29" s="1"/>
  <c r="E27" i="28"/>
  <c r="E24" i="28"/>
  <c r="E20" i="28" l="1"/>
  <c r="F22" i="28"/>
  <c r="F29" i="28"/>
  <c r="F25" i="28"/>
  <c r="E28" i="27"/>
  <c r="E25" i="27"/>
  <c r="E22" i="27"/>
  <c r="F26" i="28" l="1"/>
  <c r="F24" i="28" s="1"/>
  <c r="F23" i="28"/>
  <c r="F21" i="28" s="1"/>
  <c r="F30" i="28"/>
  <c r="F32" i="28"/>
  <c r="F28" i="28"/>
  <c r="F31" i="28"/>
  <c r="E21" i="27"/>
  <c r="F33" i="27" s="1"/>
  <c r="E28" i="26"/>
  <c r="E25" i="26"/>
  <c r="E22" i="26"/>
  <c r="F29" i="27" l="1"/>
  <c r="F26" i="27"/>
  <c r="F23" i="27"/>
  <c r="F22" i="27" s="1"/>
  <c r="F27" i="27"/>
  <c r="F25" i="27" s="1"/>
  <c r="F32" i="27"/>
  <c r="F31" i="27"/>
  <c r="F30" i="27"/>
  <c r="F28" i="27" s="1"/>
  <c r="F27" i="28"/>
  <c r="F20" i="28" s="1"/>
  <c r="E21" i="26"/>
  <c r="F33" i="26" s="1"/>
  <c r="F27" i="26"/>
  <c r="F30" i="26"/>
  <c r="F32" i="26"/>
  <c r="F26" i="26"/>
  <c r="F23" i="26" l="1"/>
  <c r="F22" i="26" s="1"/>
  <c r="F31" i="26"/>
  <c r="F29" i="26"/>
  <c r="F28" i="26" s="1"/>
  <c r="F21" i="27"/>
  <c r="F25" i="26"/>
  <c r="F21" i="26" l="1"/>
</calcChain>
</file>

<file path=xl/sharedStrings.xml><?xml version="1.0" encoding="utf-8"?>
<sst xmlns="http://schemas.openxmlformats.org/spreadsheetml/2006/main" count="610" uniqueCount="56">
  <si>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</si>
  <si>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</si>
  <si>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</si>
  <si>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emerging markets akcií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</si>
  <si>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</si>
  <si>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</si>
  <si>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</si>
  <si>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</si>
  <si>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</si>
  <si>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</si>
  <si>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</si>
  <si>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</si>
  <si>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Třída Kapitalizační  CZ0008475274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</si>
  <si>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</si>
  <si>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</si>
  <si>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</si>
  <si>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</si>
  <si>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</si>
  <si>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</si>
  <si>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</si>
  <si>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</si>
  <si>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</si>
  <si>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</si>
  <si>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</si>
  <si>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</si>
  <si>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</si>
  <si>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</si>
  <si>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</si>
  <si>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</si>
  <si>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</si>
  <si>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</si>
  <si>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</si>
  <si>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</si>
  <si>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</si>
  <si>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</si>
  <si>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</si>
  <si>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</si>
  <si>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</si>
  <si>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CZ0008475274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</si>
  <si>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</si>
  <si>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</si>
  <si>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</si>
  <si>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</si>
  <si>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- 31.1.2020</t>
  </si>
  <si>
    <t>za období 1.2. - 29.2.2020</t>
  </si>
  <si>
    <t>za období 1.3. - 31.3.2020</t>
  </si>
  <si>
    <t>ISIN</t>
  </si>
  <si>
    <t>za období 1.4. - 30.4.2020</t>
  </si>
  <si>
    <t>za období 1.5. - 31.5.2020</t>
  </si>
  <si>
    <t>za období 1.6. - 30.6.2020</t>
  </si>
  <si>
    <t>za období 1.7. - 31.7.2020</t>
  </si>
  <si>
    <t>za období 1.8. - 31.8.2020</t>
  </si>
  <si>
    <t>za období 1.9. - 30.9.2020</t>
  </si>
  <si>
    <t>za období 1.10. - 31.10.2020</t>
  </si>
  <si>
    <t>za období 1.11. - 30.11.2020</t>
  </si>
  <si>
    <t>za období 1.12. - 31.12.2020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</si>
</sst>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1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6" fillId="0" borderId="4" xfId="1" applyFont="1" applyFill="1" applyBorder="1" applyAlignment="1" applyProtection="1">
      <alignment horizontal="center"/>
      <protection hidden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1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7" xfId="1" applyFont="1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DBA0C9-3F75-4BC4-937A-7BB6951E8C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FABD9E1-E40E-4FC4-A833-96A6F0AC27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5B057E3-FB67-4641-9F14-B1B47F977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0"/>
  <sheetViews>
    <sheetView topLeftCell="A4" workbookViewId="0">
      <selection activeCell="K30" sqref="K3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23"/>
      <c r="B9" s="2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5">
      <c r="A11" s="12"/>
      <c r="B11" s="13"/>
      <c r="C11" s="15"/>
      <c r="D11" s="15"/>
      <c r="E11" s="24"/>
      <c r="F11" s="25"/>
    </row>
    <row r="12" spans="1:6" x14ac:dyDescent="0.25">
      <c r="A12" s="120" t="s">
        <v>12</v>
      </c>
      <c r="B12" s="120"/>
      <c r="C12" s="107"/>
      <c r="D12" s="15"/>
      <c r="E12" s="121"/>
      <c r="F12" s="121"/>
    </row>
    <row r="13" spans="1:6" x14ac:dyDescent="0.25">
      <c r="A13" s="29"/>
      <c r="B13" s="30"/>
      <c r="C13" s="30"/>
      <c r="D13" s="15"/>
      <c r="E13" s="108"/>
      <c r="F13" s="108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12"/>
      <c r="B15" s="13"/>
      <c r="C15" s="15"/>
      <c r="D15" s="15"/>
      <c r="E15" s="33"/>
      <c r="F15" s="34"/>
    </row>
    <row r="16" spans="1:6" x14ac:dyDescent="0.25">
      <c r="A16" s="35"/>
      <c r="B16" s="36"/>
      <c r="C16" s="36"/>
      <c r="D16" s="36"/>
      <c r="E16" s="37"/>
      <c r="F16" s="15"/>
    </row>
    <row r="17" spans="1:8" ht="15.6" x14ac:dyDescent="0.25">
      <c r="A17" s="38" t="s">
        <v>13</v>
      </c>
      <c r="B17" s="39"/>
      <c r="C17" s="39"/>
      <c r="D17" s="40"/>
      <c r="E17" s="40"/>
      <c r="F17" s="40"/>
    </row>
    <row r="18" spans="1:8" ht="13.8" thickBot="1" x14ac:dyDescent="0.3">
      <c r="A18" s="41"/>
      <c r="B18" s="41"/>
      <c r="C18" s="41"/>
      <c r="D18" s="42"/>
      <c r="E18" s="42"/>
      <c r="F18" s="42"/>
    </row>
    <row r="19" spans="1:8" ht="39.6" x14ac:dyDescent="0.3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8" thickBot="1" x14ac:dyDescent="0.3">
      <c r="A20" s="49"/>
      <c r="B20" s="50"/>
      <c r="C20" s="51"/>
      <c r="D20" s="52"/>
      <c r="E20" s="53" t="s">
        <v>18</v>
      </c>
      <c r="F20" s="54">
        <v>43861</v>
      </c>
      <c r="G20" s="55"/>
    </row>
    <row r="21" spans="1:8" x14ac:dyDescent="0.25">
      <c r="A21" s="56" t="s">
        <v>19</v>
      </c>
      <c r="B21" s="57"/>
      <c r="C21" s="57"/>
      <c r="D21" s="58">
        <v>1</v>
      </c>
      <c r="E21" s="59">
        <f>+E22+E25+E28+E33</f>
        <v>186160</v>
      </c>
      <c r="F21" s="60">
        <f>+F22+F25+F28+F33</f>
        <v>100</v>
      </c>
    </row>
    <row r="22" spans="1:8" x14ac:dyDescent="0.25">
      <c r="A22" s="61" t="s">
        <v>20</v>
      </c>
      <c r="B22" s="62"/>
      <c r="C22" s="62"/>
      <c r="D22" s="63">
        <v>3</v>
      </c>
      <c r="E22" s="64">
        <f>E23</f>
        <v>4724</v>
      </c>
      <c r="F22" s="65">
        <f>+F23+F24</f>
        <v>2.5376020627417275</v>
      </c>
    </row>
    <row r="23" spans="1:8" x14ac:dyDescent="0.25">
      <c r="A23" s="66" t="s">
        <v>21</v>
      </c>
      <c r="B23" s="67"/>
      <c r="C23" s="67"/>
      <c r="D23" s="63">
        <v>4</v>
      </c>
      <c r="E23" s="64">
        <v>4724</v>
      </c>
      <c r="F23" s="65">
        <f>E23/E21*100</f>
        <v>2.5376020627417275</v>
      </c>
    </row>
    <row r="24" spans="1:8" hidden="1" x14ac:dyDescent="0.25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5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5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5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5">
      <c r="A28" s="61" t="s">
        <v>26</v>
      </c>
      <c r="B28" s="67"/>
      <c r="C28" s="67"/>
      <c r="D28" s="63">
        <v>12</v>
      </c>
      <c r="E28" s="64">
        <f>E29+E30</f>
        <v>177139</v>
      </c>
      <c r="F28" s="65">
        <f>+F29+F30+F31</f>
        <v>95.154168457241084</v>
      </c>
    </row>
    <row r="29" spans="1:8" hidden="1" x14ac:dyDescent="0.25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5">
      <c r="A30" s="66" t="s">
        <v>28</v>
      </c>
      <c r="B30" s="67"/>
      <c r="C30" s="67"/>
      <c r="D30" s="63">
        <v>14</v>
      </c>
      <c r="E30" s="64">
        <v>177139</v>
      </c>
      <c r="F30" s="65">
        <f>E30/$E$21*100</f>
        <v>95.154168457241084</v>
      </c>
      <c r="H30" s="68"/>
    </row>
    <row r="31" spans="1:8" hidden="1" x14ac:dyDescent="0.25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5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8" thickBot="1" x14ac:dyDescent="0.3">
      <c r="A33" s="74" t="s">
        <v>31</v>
      </c>
      <c r="B33" s="75"/>
      <c r="C33" s="75"/>
      <c r="D33" s="76">
        <v>24</v>
      </c>
      <c r="E33" s="77">
        <v>4297</v>
      </c>
      <c r="F33" s="78">
        <f>E33/$E$21*100</f>
        <v>2.3082294800171894</v>
      </c>
    </row>
    <row r="34" spans="1:6" x14ac:dyDescent="0.25">
      <c r="A34" s="79"/>
      <c r="B34" s="80"/>
      <c r="C34" s="80"/>
      <c r="D34" s="81"/>
      <c r="E34" s="82"/>
      <c r="F34" s="83"/>
    </row>
    <row r="35" spans="1:6" x14ac:dyDescent="0.25">
      <c r="A35" s="79"/>
      <c r="B35" s="80"/>
      <c r="C35" s="80"/>
      <c r="D35" s="81"/>
      <c r="E35" s="82"/>
      <c r="F35" s="83"/>
    </row>
    <row r="36" spans="1:6" ht="15.6" x14ac:dyDescent="0.25">
      <c r="A36" s="84" t="s">
        <v>32</v>
      </c>
      <c r="B36" s="85"/>
      <c r="C36" s="85"/>
      <c r="D36" s="85"/>
      <c r="E36" s="85"/>
      <c r="F36" s="85"/>
    </row>
    <row r="37" spans="1:6" ht="13.8" thickBot="1" x14ac:dyDescent="0.3">
      <c r="B37" s="86"/>
      <c r="C37" s="86"/>
      <c r="D37" s="87"/>
      <c r="E37" s="88"/>
      <c r="F37" s="89"/>
    </row>
    <row r="38" spans="1:6" x14ac:dyDescent="0.25">
      <c r="A38" s="122" t="s">
        <v>33</v>
      </c>
      <c r="B38" s="125" t="s">
        <v>15</v>
      </c>
      <c r="C38" s="127" t="s">
        <v>34</v>
      </c>
      <c r="D38" s="128"/>
      <c r="E38" s="127" t="s">
        <v>35</v>
      </c>
      <c r="F38" s="128"/>
    </row>
    <row r="39" spans="1:6" x14ac:dyDescent="0.25">
      <c r="A39" s="123"/>
      <c r="B39" s="126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8" thickBot="1" x14ac:dyDescent="0.3">
      <c r="A40" s="124"/>
      <c r="B40" s="115"/>
      <c r="C40" s="129" t="s">
        <v>43</v>
      </c>
      <c r="D40" s="129"/>
      <c r="E40" s="129"/>
      <c r="F40" s="130"/>
    </row>
    <row r="41" spans="1:6" ht="13.8" thickBot="1" x14ac:dyDescent="0.3">
      <c r="A41" s="92" t="s">
        <v>38</v>
      </c>
      <c r="B41" s="93">
        <v>1</v>
      </c>
      <c r="C41" s="94">
        <v>1407160</v>
      </c>
      <c r="D41" s="95">
        <v>2515075</v>
      </c>
      <c r="E41" s="94">
        <v>1423779.13</v>
      </c>
      <c r="F41" s="96">
        <v>2540377.02</v>
      </c>
    </row>
    <row r="42" spans="1:6" x14ac:dyDescent="0.25">
      <c r="A42" s="79"/>
      <c r="B42" s="86"/>
      <c r="C42" s="97"/>
      <c r="D42" s="97"/>
      <c r="E42" s="97"/>
      <c r="F42" s="97"/>
    </row>
    <row r="44" spans="1:6" ht="15.6" x14ac:dyDescent="0.25">
      <c r="A44" s="84" t="s">
        <v>39</v>
      </c>
      <c r="B44" s="86"/>
      <c r="C44" s="86"/>
      <c r="D44" s="87"/>
      <c r="E44" s="88"/>
    </row>
    <row r="45" spans="1:6" ht="13.8" thickBot="1" x14ac:dyDescent="0.3">
      <c r="A45" s="79"/>
      <c r="B45" s="86"/>
      <c r="C45" s="98"/>
      <c r="D45" s="98"/>
    </row>
    <row r="46" spans="1:6" x14ac:dyDescent="0.25">
      <c r="A46" s="112" t="s">
        <v>33</v>
      </c>
      <c r="B46" s="114" t="s">
        <v>15</v>
      </c>
      <c r="C46" s="116" t="s">
        <v>40</v>
      </c>
      <c r="D46" s="117"/>
      <c r="E46" s="99"/>
    </row>
    <row r="47" spans="1:6" ht="13.8" thickBot="1" x14ac:dyDescent="0.3">
      <c r="A47" s="113"/>
      <c r="B47" s="115"/>
      <c r="C47" s="100" t="s">
        <v>41</v>
      </c>
      <c r="D47" s="101">
        <v>43861</v>
      </c>
      <c r="E47" s="33"/>
    </row>
    <row r="48" spans="1:6" ht="13.8" thickBot="1" x14ac:dyDescent="0.3">
      <c r="A48" s="92" t="s">
        <v>38</v>
      </c>
      <c r="B48" s="58">
        <v>1</v>
      </c>
      <c r="C48" s="118">
        <v>184037056.27000001</v>
      </c>
      <c r="D48" s="119"/>
      <c r="E48" s="102"/>
    </row>
    <row r="50" spans="1:6" ht="52.8" x14ac:dyDescent="0.3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1AFD7-56EB-4C85-921A-F568CC9DF38E}">
  <sheetPr>
    <pageSetUpPr fitToPage="1"/>
  </sheetPr>
  <dimension ref="A1:H49"/>
  <sheetViews>
    <sheetView workbookViewId="0">
      <selection activeCell="H18" sqref="H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33"/>
      <c r="F14" s="34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44135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+E21+E24+E27+E32</f>
        <v>213563</v>
      </c>
      <c r="F20" s="60">
        <f>+F21+F24+F27+F32</f>
        <v>99.999999999999986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17439</v>
      </c>
      <c r="F21" s="65">
        <f>+F22+F23</f>
        <v>8.1657403201865488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17439</v>
      </c>
      <c r="F22" s="65">
        <f>E22/E20*100</f>
        <v>8.1657403201865488</v>
      </c>
    </row>
    <row r="23" spans="1:8" hidden="1" x14ac:dyDescent="0.25">
      <c r="A23" s="66" t="s">
        <v>22</v>
      </c>
      <c r="B23" s="67"/>
      <c r="C23" s="67"/>
      <c r="D23" s="63">
        <v>5</v>
      </c>
      <c r="E23" s="64">
        <v>0</v>
      </c>
      <c r="F23" s="65">
        <f>E23/E20*100</f>
        <v>0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E25+E26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195651</v>
      </c>
      <c r="F27" s="65">
        <f>+F28+F29+F30</f>
        <v>91.612779367212482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195651</v>
      </c>
      <c r="F29" s="65">
        <f>E29/$E$20*100</f>
        <v>91.612779367212482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473</v>
      </c>
      <c r="F32" s="78">
        <f>E32/$E$20*100</f>
        <v>0.22148031260096554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53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1933775</v>
      </c>
      <c r="D40" s="95">
        <v>1178128</v>
      </c>
      <c r="E40" s="94">
        <v>1854659</v>
      </c>
      <c r="F40" s="96">
        <v>1139746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f>F19</f>
        <v>44135</v>
      </c>
      <c r="E46" s="33"/>
    </row>
    <row r="47" spans="1:6" ht="13.8" thickBot="1" x14ac:dyDescent="0.3">
      <c r="A47" s="92" t="s">
        <v>38</v>
      </c>
      <c r="B47" s="58">
        <v>1</v>
      </c>
      <c r="C47" s="118">
        <v>203863839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B73B2-6696-4CAF-9CB8-C2BE0C94408D}">
  <sheetPr>
    <pageSetUpPr fitToPage="1"/>
  </sheetPr>
  <dimension ref="A1:H49"/>
  <sheetViews>
    <sheetView workbookViewId="0">
      <selection activeCell="H19" sqref="H1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33"/>
      <c r="F14" s="34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44165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+E21+E24+E27+E32</f>
        <v>216790</v>
      </c>
      <c r="F20" s="60">
        <f>+F21+F24+F27+F32</f>
        <v>100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14802</v>
      </c>
      <c r="F21" s="65">
        <f>+F22+F23</f>
        <v>6.8278057105955066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14802</v>
      </c>
      <c r="F22" s="65">
        <f>E22/E20*100</f>
        <v>6.8278057105955066</v>
      </c>
    </row>
    <row r="23" spans="1:8" hidden="1" x14ac:dyDescent="0.25">
      <c r="A23" s="66" t="s">
        <v>22</v>
      </c>
      <c r="B23" s="67"/>
      <c r="C23" s="67"/>
      <c r="D23" s="63">
        <v>5</v>
      </c>
      <c r="E23" s="64">
        <v>0</v>
      </c>
      <c r="F23" s="65">
        <f>E23/E20*100</f>
        <v>0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E25+E26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200169</v>
      </c>
      <c r="F27" s="65">
        <f>+F28+F29+F30</f>
        <v>92.333133447114719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200169</v>
      </c>
      <c r="F29" s="65">
        <f>E29/$E$20*100</f>
        <v>92.333133447114719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1819</v>
      </c>
      <c r="F32" s="78">
        <f>E32/$E$20*100</f>
        <v>0.83906084228977351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54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3762574</v>
      </c>
      <c r="D40" s="95">
        <v>4868294</v>
      </c>
      <c r="E40" s="94">
        <v>3789858</v>
      </c>
      <c r="F40" s="96">
        <v>4873858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f>F19</f>
        <v>44165</v>
      </c>
      <c r="E46" s="33"/>
    </row>
    <row r="47" spans="1:6" ht="13.8" thickBot="1" x14ac:dyDescent="0.3">
      <c r="A47" s="92" t="s">
        <v>38</v>
      </c>
      <c r="B47" s="58">
        <v>1</v>
      </c>
      <c r="C47" s="118">
        <v>211761398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424D8-8D74-44C8-9452-6C2F607FABF9}">
  <sheetPr>
    <pageSetUpPr fitToPage="1"/>
  </sheetPr>
  <dimension ref="A1:H49"/>
  <sheetViews>
    <sheetView tabSelected="1" workbookViewId="0">
      <selection activeCell="E32" sqref="E3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33"/>
      <c r="F14" s="34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44196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+E21+E24+E27+E32</f>
        <v>224057</v>
      </c>
      <c r="F20" s="60">
        <f>+F21+F24+F27+F32</f>
        <v>100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12370</v>
      </c>
      <c r="F21" s="65">
        <f>+F22+F23</f>
        <v>5.5209165524844126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12370</v>
      </c>
      <c r="F22" s="65">
        <f>E22/E20*100</f>
        <v>5.5209165524844126</v>
      </c>
    </row>
    <row r="23" spans="1:8" hidden="1" x14ac:dyDescent="0.25">
      <c r="A23" s="66" t="s">
        <v>22</v>
      </c>
      <c r="B23" s="67"/>
      <c r="C23" s="67"/>
      <c r="D23" s="63">
        <v>5</v>
      </c>
      <c r="E23" s="64">
        <v>0</v>
      </c>
      <c r="F23" s="65">
        <f>E23/E20*100</f>
        <v>0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E25+E26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210033</v>
      </c>
      <c r="F27" s="65">
        <f>+F28+F29+F30</f>
        <v>93.740878437183397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210033</v>
      </c>
      <c r="F29" s="65">
        <f>E29/$E$20*100</f>
        <v>93.740878437183397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1654</v>
      </c>
      <c r="F32" s="78">
        <f>E32/$E$20*100</f>
        <v>0.73820501033219221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55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5725884</v>
      </c>
      <c r="D40" s="95">
        <v>2892362</v>
      </c>
      <c r="E40" s="94">
        <v>5884158</v>
      </c>
      <c r="F40" s="96">
        <v>2966343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f>F19</f>
        <v>44196</v>
      </c>
      <c r="E46" s="33"/>
    </row>
    <row r="47" spans="1:6" ht="13.8" thickBot="1" x14ac:dyDescent="0.3">
      <c r="A47" s="92" t="s">
        <v>38</v>
      </c>
      <c r="B47" s="58">
        <v>1</v>
      </c>
      <c r="C47" s="118">
        <v>218292608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0"/>
  <sheetViews>
    <sheetView topLeftCell="A16" workbookViewId="0">
      <selection activeCell="C49" sqref="C4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23"/>
      <c r="B9" s="2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5">
      <c r="A11" s="12"/>
      <c r="B11" s="13"/>
      <c r="C11" s="15"/>
      <c r="D11" s="15"/>
      <c r="E11" s="24"/>
      <c r="F11" s="25"/>
    </row>
    <row r="12" spans="1:6" x14ac:dyDescent="0.25">
      <c r="A12" s="120" t="s">
        <v>12</v>
      </c>
      <c r="B12" s="120"/>
      <c r="C12" s="109"/>
      <c r="D12" s="15"/>
      <c r="E12" s="121"/>
      <c r="F12" s="121"/>
    </row>
    <row r="13" spans="1:6" x14ac:dyDescent="0.25">
      <c r="A13" s="29"/>
      <c r="B13" s="30"/>
      <c r="C13" s="30"/>
      <c r="D13" s="15"/>
      <c r="E13" s="110"/>
      <c r="F13" s="110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12"/>
      <c r="B15" s="13"/>
      <c r="C15" s="15"/>
      <c r="D15" s="15"/>
      <c r="E15" s="33"/>
      <c r="F15" s="34"/>
    </row>
    <row r="16" spans="1:6" x14ac:dyDescent="0.25">
      <c r="A16" s="35"/>
      <c r="B16" s="36"/>
      <c r="C16" s="36"/>
      <c r="D16" s="36"/>
      <c r="E16" s="37"/>
      <c r="F16" s="15"/>
    </row>
    <row r="17" spans="1:8" ht="15.6" x14ac:dyDescent="0.25">
      <c r="A17" s="38" t="s">
        <v>13</v>
      </c>
      <c r="B17" s="39"/>
      <c r="C17" s="39"/>
      <c r="D17" s="40"/>
      <c r="E17" s="40"/>
      <c r="F17" s="40"/>
    </row>
    <row r="18" spans="1:8" ht="13.8" thickBot="1" x14ac:dyDescent="0.3">
      <c r="A18" s="41"/>
      <c r="B18" s="41"/>
      <c r="C18" s="41"/>
      <c r="D18" s="42"/>
      <c r="E18" s="42"/>
      <c r="F18" s="42"/>
    </row>
    <row r="19" spans="1:8" ht="39.6" x14ac:dyDescent="0.3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8" thickBot="1" x14ac:dyDescent="0.3">
      <c r="A20" s="49"/>
      <c r="B20" s="50"/>
      <c r="C20" s="51"/>
      <c r="D20" s="52"/>
      <c r="E20" s="53" t="s">
        <v>18</v>
      </c>
      <c r="F20" s="54">
        <v>43890</v>
      </c>
      <c r="G20" s="55"/>
    </row>
    <row r="21" spans="1:8" x14ac:dyDescent="0.25">
      <c r="A21" s="56" t="s">
        <v>19</v>
      </c>
      <c r="B21" s="57"/>
      <c r="C21" s="57"/>
      <c r="D21" s="58">
        <v>1</v>
      </c>
      <c r="E21" s="59">
        <f>+E22+E25+E28+E33</f>
        <v>184679</v>
      </c>
      <c r="F21" s="60">
        <f>+F22+F25+F28+F33</f>
        <v>100</v>
      </c>
    </row>
    <row r="22" spans="1:8" x14ac:dyDescent="0.25">
      <c r="A22" s="61" t="s">
        <v>20</v>
      </c>
      <c r="B22" s="62"/>
      <c r="C22" s="62"/>
      <c r="D22" s="63">
        <v>3</v>
      </c>
      <c r="E22" s="64">
        <f>E23</f>
        <v>14025</v>
      </c>
      <c r="F22" s="65">
        <f>+F23+F24</f>
        <v>7.5942581452141278</v>
      </c>
    </row>
    <row r="23" spans="1:8" x14ac:dyDescent="0.25">
      <c r="A23" s="66" t="s">
        <v>21</v>
      </c>
      <c r="B23" s="67"/>
      <c r="C23" s="67"/>
      <c r="D23" s="63">
        <v>4</v>
      </c>
      <c r="E23" s="64">
        <v>14025</v>
      </c>
      <c r="F23" s="65">
        <f>E23/E21*100</f>
        <v>7.5942581452141278</v>
      </c>
    </row>
    <row r="24" spans="1:8" hidden="1" x14ac:dyDescent="0.25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5">
      <c r="A25" s="61" t="s">
        <v>23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5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5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5">
      <c r="A28" s="61" t="s">
        <v>26</v>
      </c>
      <c r="B28" s="67"/>
      <c r="C28" s="67"/>
      <c r="D28" s="63">
        <v>12</v>
      </c>
      <c r="E28" s="64">
        <f>E29+E30</f>
        <v>167073</v>
      </c>
      <c r="F28" s="65">
        <f>+F29+F30+F31</f>
        <v>90.466701682378613</v>
      </c>
    </row>
    <row r="29" spans="1:8" hidden="1" x14ac:dyDescent="0.25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5">
      <c r="A30" s="66" t="s">
        <v>28</v>
      </c>
      <c r="B30" s="67"/>
      <c r="C30" s="67"/>
      <c r="D30" s="63">
        <v>14</v>
      </c>
      <c r="E30" s="64">
        <v>167073</v>
      </c>
      <c r="F30" s="65">
        <f>E30/$E$21*100</f>
        <v>90.466701682378613</v>
      </c>
      <c r="H30" s="68"/>
    </row>
    <row r="31" spans="1:8" hidden="1" x14ac:dyDescent="0.25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5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8" thickBot="1" x14ac:dyDescent="0.3">
      <c r="A33" s="74" t="s">
        <v>31</v>
      </c>
      <c r="B33" s="75"/>
      <c r="C33" s="75"/>
      <c r="D33" s="76">
        <v>24</v>
      </c>
      <c r="E33" s="77">
        <v>3581</v>
      </c>
      <c r="F33" s="78">
        <f>E33/$E$21*100</f>
        <v>1.9390401724072581</v>
      </c>
    </row>
    <row r="34" spans="1:6" x14ac:dyDescent="0.25">
      <c r="A34" s="79"/>
      <c r="B34" s="80"/>
      <c r="C34" s="80"/>
      <c r="D34" s="81"/>
      <c r="E34" s="82"/>
      <c r="F34" s="83"/>
    </row>
    <row r="35" spans="1:6" x14ac:dyDescent="0.25">
      <c r="A35" s="79"/>
      <c r="B35" s="80"/>
      <c r="C35" s="80"/>
      <c r="D35" s="81"/>
      <c r="E35" s="82"/>
      <c r="F35" s="83"/>
    </row>
    <row r="36" spans="1:6" ht="15.6" x14ac:dyDescent="0.25">
      <c r="A36" s="84" t="s">
        <v>32</v>
      </c>
      <c r="B36" s="85"/>
      <c r="C36" s="85"/>
      <c r="D36" s="85"/>
      <c r="E36" s="85"/>
      <c r="F36" s="85"/>
    </row>
    <row r="37" spans="1:6" ht="13.8" thickBot="1" x14ac:dyDescent="0.3">
      <c r="B37" s="86"/>
      <c r="C37" s="86"/>
      <c r="D37" s="87"/>
      <c r="E37" s="88"/>
      <c r="F37" s="89"/>
    </row>
    <row r="38" spans="1:6" x14ac:dyDescent="0.25">
      <c r="A38" s="122" t="s">
        <v>33</v>
      </c>
      <c r="B38" s="125" t="s">
        <v>15</v>
      </c>
      <c r="C38" s="127" t="s">
        <v>34</v>
      </c>
      <c r="D38" s="128"/>
      <c r="E38" s="127" t="s">
        <v>35</v>
      </c>
      <c r="F38" s="128"/>
    </row>
    <row r="39" spans="1:6" x14ac:dyDescent="0.25">
      <c r="A39" s="123"/>
      <c r="B39" s="126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8" thickBot="1" x14ac:dyDescent="0.3">
      <c r="A40" s="124"/>
      <c r="B40" s="115"/>
      <c r="C40" s="129" t="s">
        <v>44</v>
      </c>
      <c r="D40" s="129"/>
      <c r="E40" s="129"/>
      <c r="F40" s="130"/>
    </row>
    <row r="41" spans="1:6" ht="13.8" thickBot="1" x14ac:dyDescent="0.3">
      <c r="A41" s="92" t="s">
        <v>38</v>
      </c>
      <c r="B41" s="93">
        <v>1</v>
      </c>
      <c r="C41" s="94">
        <v>875616</v>
      </c>
      <c r="D41" s="95">
        <v>2038328</v>
      </c>
      <c r="E41" s="94">
        <v>876448.01</v>
      </c>
      <c r="F41" s="96">
        <v>20226966.629999999</v>
      </c>
    </row>
    <row r="42" spans="1:6" x14ac:dyDescent="0.25">
      <c r="A42" s="79"/>
      <c r="B42" s="86"/>
      <c r="C42" s="97"/>
      <c r="D42" s="97"/>
      <c r="E42" s="97"/>
      <c r="F42" s="97"/>
    </row>
    <row r="44" spans="1:6" ht="15.6" x14ac:dyDescent="0.25">
      <c r="A44" s="84" t="s">
        <v>39</v>
      </c>
      <c r="B44" s="86"/>
      <c r="C44" s="86"/>
      <c r="D44" s="87"/>
      <c r="E44" s="88"/>
    </row>
    <row r="45" spans="1:6" ht="13.8" thickBot="1" x14ac:dyDescent="0.3">
      <c r="A45" s="79"/>
      <c r="B45" s="86"/>
      <c r="C45" s="98"/>
      <c r="D45" s="98"/>
    </row>
    <row r="46" spans="1:6" x14ac:dyDescent="0.25">
      <c r="A46" s="112" t="s">
        <v>33</v>
      </c>
      <c r="B46" s="114" t="s">
        <v>15</v>
      </c>
      <c r="C46" s="116" t="s">
        <v>40</v>
      </c>
      <c r="D46" s="117"/>
      <c r="E46" s="99"/>
    </row>
    <row r="47" spans="1:6" ht="13.8" thickBot="1" x14ac:dyDescent="0.3">
      <c r="A47" s="113"/>
      <c r="B47" s="115"/>
      <c r="C47" s="100" t="s">
        <v>41</v>
      </c>
      <c r="D47" s="101">
        <v>43889</v>
      </c>
      <c r="E47" s="33"/>
    </row>
    <row r="48" spans="1:6" ht="13.8" thickBot="1" x14ac:dyDescent="0.3">
      <c r="A48" s="92" t="s">
        <v>38</v>
      </c>
      <c r="B48" s="58">
        <v>1</v>
      </c>
      <c r="C48" s="118">
        <v>177862922.44999999</v>
      </c>
      <c r="D48" s="119"/>
      <c r="E48" s="102"/>
    </row>
    <row r="50" spans="1:6" ht="52.8" x14ac:dyDescent="0.3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9"/>
  <sheetViews>
    <sheetView workbookViewId="0">
      <selection activeCell="H16" sqref="H16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33"/>
      <c r="F14" s="34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43921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+E21+E24+E27+E32</f>
        <v>153645</v>
      </c>
      <c r="F20" s="60">
        <f>+F21+F24+F27+F32</f>
        <v>100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15891</v>
      </c>
      <c r="F21" s="65">
        <f>+F22+F23</f>
        <v>10.342673045006345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10891</v>
      </c>
      <c r="F22" s="65">
        <f>E22/E20*100</f>
        <v>7.0884181066744762</v>
      </c>
    </row>
    <row r="23" spans="1:8" x14ac:dyDescent="0.25">
      <c r="A23" s="66" t="s">
        <v>22</v>
      </c>
      <c r="B23" s="67"/>
      <c r="C23" s="67"/>
      <c r="D23" s="63">
        <v>5</v>
      </c>
      <c r="E23" s="64">
        <v>5000</v>
      </c>
      <c r="F23" s="65">
        <f>E23/E20*100</f>
        <v>3.2542549383318686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E25+E26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136910</v>
      </c>
      <c r="F27" s="65">
        <f>+F28+F29+F30</f>
        <v>89.108008721403237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136910</v>
      </c>
      <c r="F29" s="65">
        <f>E29/$E$20*100</f>
        <v>89.108008721403237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844</v>
      </c>
      <c r="F32" s="78">
        <f>E32/$E$20*100</f>
        <v>0.54931823359041942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45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2154704</v>
      </c>
      <c r="D40" s="95">
        <v>1990293</v>
      </c>
      <c r="E40" s="94">
        <v>1880999</v>
      </c>
      <c r="F40" s="96">
        <v>1633362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v>43921</v>
      </c>
      <c r="E46" s="33"/>
    </row>
    <row r="47" spans="1:6" ht="13.8" thickBot="1" x14ac:dyDescent="0.3">
      <c r="A47" s="92" t="s">
        <v>38</v>
      </c>
      <c r="B47" s="58">
        <v>1</v>
      </c>
      <c r="C47" s="118">
        <v>146302239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9"/>
  <sheetViews>
    <sheetView workbookViewId="0">
      <selection activeCell="H18" sqref="H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33"/>
      <c r="F14" s="34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43951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+E21+E24+E27+E32</f>
        <v>177916</v>
      </c>
      <c r="F20" s="60">
        <f>+F21+F24+F27+F32</f>
        <v>100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19512</v>
      </c>
      <c r="F21" s="65">
        <f>+F22+F23</f>
        <v>10.966973178353829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14512</v>
      </c>
      <c r="F22" s="65">
        <f>E22/E20*100</f>
        <v>8.1566581982508595</v>
      </c>
    </row>
    <row r="23" spans="1:8" x14ac:dyDescent="0.25">
      <c r="A23" s="66" t="s">
        <v>22</v>
      </c>
      <c r="B23" s="67"/>
      <c r="C23" s="67"/>
      <c r="D23" s="63">
        <v>5</v>
      </c>
      <c r="E23" s="64">
        <v>5000</v>
      </c>
      <c r="F23" s="65">
        <f>E23/E20*100</f>
        <v>2.8103149801029699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E25+E26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158062</v>
      </c>
      <c r="F27" s="65">
        <f>+F28+F29+F30</f>
        <v>88.840801277007131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158062</v>
      </c>
      <c r="F29" s="65">
        <f>E29/$E$20*100</f>
        <v>88.840801277007131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342</v>
      </c>
      <c r="F32" s="78">
        <f>E32/$E$20*100</f>
        <v>0.19222554463904315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47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4417417</v>
      </c>
      <c r="D40" s="95">
        <v>418515</v>
      </c>
      <c r="E40" s="94">
        <v>3645267</v>
      </c>
      <c r="F40" s="96">
        <v>340116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v>43951</v>
      </c>
      <c r="E46" s="33"/>
    </row>
    <row r="47" spans="1:6" ht="13.8" thickBot="1" x14ac:dyDescent="0.3">
      <c r="A47" s="92" t="s">
        <v>38</v>
      </c>
      <c r="B47" s="58">
        <v>1</v>
      </c>
      <c r="C47" s="118">
        <v>166991208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49"/>
  <sheetViews>
    <sheetView workbookViewId="0">
      <selection activeCell="H27" sqref="H27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33"/>
      <c r="F14" s="34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43982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+E21+E24+E27+E32</f>
        <v>172748</v>
      </c>
      <c r="F20" s="60">
        <f>+F21+F24+F27+F32</f>
        <v>100.00000000000001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17297</v>
      </c>
      <c r="F21" s="65">
        <f>+F22+F23</f>
        <v>10.012851089448215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12297</v>
      </c>
      <c r="F22" s="65">
        <f>E22/E20*100</f>
        <v>7.1184615740847947</v>
      </c>
    </row>
    <row r="23" spans="1:8" x14ac:dyDescent="0.25">
      <c r="A23" s="66" t="s">
        <v>22</v>
      </c>
      <c r="B23" s="67"/>
      <c r="C23" s="67"/>
      <c r="D23" s="63">
        <v>5</v>
      </c>
      <c r="E23" s="64">
        <v>5000</v>
      </c>
      <c r="F23" s="65">
        <f>E23/E20*100</f>
        <v>2.8943895153634198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E25+E26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155015</v>
      </c>
      <c r="F27" s="65">
        <f>+F28+F29+F30</f>
        <v>89.734758144812105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155015</v>
      </c>
      <c r="F29" s="65">
        <f>E29/$E$20*100</f>
        <v>89.734758144812105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436</v>
      </c>
      <c r="F32" s="78">
        <f>E32/$E$20*100</f>
        <v>0.25239076573969016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48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6008449</v>
      </c>
      <c r="D40" s="95">
        <v>241648</v>
      </c>
      <c r="E40" s="94">
        <v>5176505</v>
      </c>
      <c r="F40" s="96">
        <v>208112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v>43982</v>
      </c>
      <c r="E46" s="33"/>
    </row>
    <row r="47" spans="1:6" ht="13.8" thickBot="1" x14ac:dyDescent="0.3">
      <c r="A47" s="92" t="s">
        <v>38</v>
      </c>
      <c r="B47" s="58">
        <v>1</v>
      </c>
      <c r="C47" s="118">
        <v>169792008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49"/>
  <sheetViews>
    <sheetView workbookViewId="0">
      <selection activeCell="H32" sqref="H3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33"/>
      <c r="F14" s="34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44012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+E21+E24+E27+E32</f>
        <v>183797</v>
      </c>
      <c r="F20" s="60">
        <f>+F21+F24+F27+F32</f>
        <v>100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13314</v>
      </c>
      <c r="F21" s="65">
        <f>+F22+F23</f>
        <v>7.2438614340821665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8314</v>
      </c>
      <c r="F22" s="65">
        <f>E22/E20*100</f>
        <v>4.5234688270211159</v>
      </c>
    </row>
    <row r="23" spans="1:8" x14ac:dyDescent="0.25">
      <c r="A23" s="66" t="s">
        <v>22</v>
      </c>
      <c r="B23" s="67"/>
      <c r="C23" s="67"/>
      <c r="D23" s="63">
        <v>5</v>
      </c>
      <c r="E23" s="64">
        <v>5000</v>
      </c>
      <c r="F23" s="65">
        <f>E23/E20*100</f>
        <v>2.7203926070610511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E25+E26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169442</v>
      </c>
      <c r="F27" s="65">
        <f>+F28+F29+F30</f>
        <v>92.189752825127727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169442</v>
      </c>
      <c r="F29" s="65">
        <f>E29/$E$20*100</f>
        <v>92.189752825127727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1041</v>
      </c>
      <c r="F32" s="78">
        <f>E32/$E$20*100</f>
        <v>0.56638574079011084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49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3507477</v>
      </c>
      <c r="D40" s="95">
        <v>395776</v>
      </c>
      <c r="E40" s="94">
        <v>3146797</v>
      </c>
      <c r="F40" s="96">
        <v>351385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v>44012</v>
      </c>
      <c r="E46" s="33"/>
    </row>
    <row r="47" spans="1:6" ht="13.8" thickBot="1" x14ac:dyDescent="0.3">
      <c r="A47" s="92" t="s">
        <v>38</v>
      </c>
      <c r="B47" s="58">
        <v>1</v>
      </c>
      <c r="C47" s="118">
        <v>180449787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49"/>
  <sheetViews>
    <sheetView topLeftCell="A16" workbookViewId="0">
      <selection activeCell="G8" sqref="G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33"/>
      <c r="F14" s="34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44043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+E21+E24+E27+E32</f>
        <v>190618</v>
      </c>
      <c r="F20" s="60">
        <f>+F21+F24+F27+F32</f>
        <v>100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16500</v>
      </c>
      <c r="F21" s="65">
        <f>+F22+F23</f>
        <v>8.6560555666306431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11500</v>
      </c>
      <c r="F22" s="65">
        <f>E22/E20*100</f>
        <v>6.0330084252274183</v>
      </c>
    </row>
    <row r="23" spans="1:8" x14ac:dyDescent="0.25">
      <c r="A23" s="66" t="s">
        <v>22</v>
      </c>
      <c r="B23" s="67"/>
      <c r="C23" s="67"/>
      <c r="D23" s="63">
        <v>5</v>
      </c>
      <c r="E23" s="64">
        <v>5000</v>
      </c>
      <c r="F23" s="65">
        <f>E23/E20*100</f>
        <v>2.6230471414032253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E25+E26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172872</v>
      </c>
      <c r="F27" s="65">
        <f>+F28+F29+F30</f>
        <v>90.690281085731669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172872</v>
      </c>
      <c r="F29" s="65">
        <f>E29/$E$20*100</f>
        <v>90.690281085731669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1246</v>
      </c>
      <c r="F32" s="78">
        <f>E32/$E$20*100</f>
        <v>0.65366334763768374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50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2997216</v>
      </c>
      <c r="D40" s="95">
        <v>951073</v>
      </c>
      <c r="E40" s="94">
        <v>2789317</v>
      </c>
      <c r="F40" s="96">
        <v>890590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f>F19</f>
        <v>44043</v>
      </c>
      <c r="E46" s="33"/>
    </row>
    <row r="47" spans="1:6" ht="13.8" thickBot="1" x14ac:dyDescent="0.3">
      <c r="A47" s="92" t="s">
        <v>38</v>
      </c>
      <c r="B47" s="58">
        <v>1</v>
      </c>
      <c r="C47" s="118">
        <v>188163271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49"/>
  <sheetViews>
    <sheetView workbookViewId="0">
      <selection activeCell="C48" sqref="C4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33"/>
      <c r="F14" s="34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44074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+E21+E24+E27+E32</f>
        <v>197975</v>
      </c>
      <c r="F20" s="60">
        <f>+F21+F24+F27+F32</f>
        <v>100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15859</v>
      </c>
      <c r="F21" s="65">
        <f>+F22+F23</f>
        <v>8.0106073999242327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15859</v>
      </c>
      <c r="F22" s="65">
        <f>E22/E20*100</f>
        <v>8.0106073999242327</v>
      </c>
    </row>
    <row r="23" spans="1:8" hidden="1" x14ac:dyDescent="0.25">
      <c r="A23" s="66" t="s">
        <v>22</v>
      </c>
      <c r="B23" s="67"/>
      <c r="C23" s="67"/>
      <c r="D23" s="63">
        <v>5</v>
      </c>
      <c r="E23" s="64">
        <v>0</v>
      </c>
      <c r="F23" s="65">
        <f>E23/E20*100</f>
        <v>0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E25+E26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181228</v>
      </c>
      <c r="F27" s="65">
        <f>+F28+F29+F30</f>
        <v>91.540851117565353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181228</v>
      </c>
      <c r="F29" s="65">
        <f>E29/$E$20*100</f>
        <v>91.540851117565353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888</v>
      </c>
      <c r="F32" s="78">
        <f>E32/$E$20*100</f>
        <v>0.44854148251041792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51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4504029</v>
      </c>
      <c r="D40" s="95">
        <v>928547</v>
      </c>
      <c r="E40" s="94">
        <v>4201869</v>
      </c>
      <c r="F40" s="96">
        <v>865930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f>F19</f>
        <v>44074</v>
      </c>
      <c r="E46" s="33"/>
    </row>
    <row r="47" spans="1:6" ht="13.8" thickBot="1" x14ac:dyDescent="0.3">
      <c r="A47" s="92" t="s">
        <v>38</v>
      </c>
      <c r="B47" s="58">
        <v>1</v>
      </c>
      <c r="C47" s="118">
        <v>195048794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49"/>
  <sheetViews>
    <sheetView workbookViewId="0">
      <selection activeCell="D11" sqref="D11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12"/>
      <c r="B14" s="13"/>
      <c r="C14" s="15"/>
      <c r="D14" s="15"/>
      <c r="E14" s="33"/>
      <c r="F14" s="34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44104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+E21+E24+E27+E32</f>
        <v>199834</v>
      </c>
      <c r="F20" s="60">
        <f>+F21+F24+F27+F32</f>
        <v>100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17031</v>
      </c>
      <c r="F21" s="65">
        <f>+F22+F23</f>
        <v>8.5225737362010481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17031</v>
      </c>
      <c r="F22" s="65">
        <f>E22/E20*100</f>
        <v>8.5225737362010481</v>
      </c>
    </row>
    <row r="23" spans="1:8" hidden="1" x14ac:dyDescent="0.25">
      <c r="A23" s="66" t="s">
        <v>22</v>
      </c>
      <c r="B23" s="67"/>
      <c r="C23" s="67"/>
      <c r="D23" s="63">
        <v>5</v>
      </c>
      <c r="E23" s="64">
        <v>0</v>
      </c>
      <c r="F23" s="65">
        <f>E23/E20*100</f>
        <v>0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E25+E26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182456</v>
      </c>
      <c r="F27" s="65">
        <f>+F28+F29+F30</f>
        <v>91.30378213917551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182456</v>
      </c>
      <c r="F29" s="65">
        <f>E29/$E$20*100</f>
        <v>91.30378213917551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347</v>
      </c>
      <c r="F32" s="78">
        <f>E32/$E$20*100</f>
        <v>0.17364412462343745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52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2307537</v>
      </c>
      <c r="D40" s="95">
        <v>1254050</v>
      </c>
      <c r="E40" s="94">
        <v>2173693</v>
      </c>
      <c r="F40" s="96">
        <v>1182303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f>F19</f>
        <v>44104</v>
      </c>
      <c r="E46" s="33"/>
    </row>
    <row r="47" spans="1:6" ht="13.8" thickBot="1" x14ac:dyDescent="0.3">
      <c r="A47" s="92" t="s">
        <v>38</v>
      </c>
      <c r="B47" s="58">
        <v>1</v>
      </c>
      <c r="C47" s="118">
        <v>191649788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2020</vt:lpstr>
      <vt:lpstr>únor 2020</vt:lpstr>
      <vt:lpstr>březen 2020</vt:lpstr>
      <vt:lpstr>duben 2020</vt:lpstr>
      <vt:lpstr>květen 2020</vt:lpstr>
      <vt:lpstr>červen 2020</vt:lpstr>
      <vt:lpstr>červenec 2020</vt:lpstr>
      <vt:lpstr>srpen 2020</vt:lpstr>
      <vt:lpstr>září 2020</vt:lpstr>
      <vt:lpstr>říjen 2020</vt:lpstr>
      <vt:lpstr>listopad 2020</vt:lpstr>
      <vt:lpstr>prosinec 2020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2021-01-08T19:42:15Z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2020-11-24T10:28:53Z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7be248ff-c822-4b28-bd7e-b7c0d6d0ae4e</vt:lpwstr>
  </property>
  <property fmtid="{D5CDD505-2E9C-101B-9397-08002B2CF9AE}" pid="8" name="MSIP_Label_2a6524ed-fb1a-49fd-bafe-15c5e5ffd047_ContentBits">
    <vt:lpwstr>0</vt:lpwstr>
  </property>
</Properties>
</file>