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72EB7967-5C17-40DA-90E6-1E3CCBD7C521}" xr6:coauthVersionLast="47" xr6:coauthVersionMax="47" xr10:uidLastSave="{00000000-0000-0000-0000-000000000000}"/>
  <bookViews>
    <workbookView xWindow="-108" yWindow="-108" windowWidth="23256" windowHeight="12576" tabRatio="901" firstSheet="4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60" l="1"/>
  <c r="E64" i="60"/>
  <c r="F55" i="60"/>
  <c r="E35" i="60"/>
  <c r="E32" i="60"/>
  <c r="F30" i="60"/>
  <c r="F29" i="60"/>
  <c r="E25" i="60"/>
  <c r="E23" i="60"/>
  <c r="E21" i="60" l="1"/>
  <c r="F33" i="60" s="1"/>
  <c r="F28" i="60"/>
  <c r="F24" i="60" l="1"/>
  <c r="F32" i="60"/>
  <c r="F36" i="60"/>
  <c r="F34" i="60"/>
  <c r="F27" i="60"/>
  <c r="F26" i="60"/>
  <c r="F47" i="60"/>
  <c r="F25" i="60"/>
  <c r="F38" i="60"/>
  <c r="F37" i="60"/>
  <c r="F35" i="60"/>
  <c r="F31" i="60"/>
  <c r="F23" i="60"/>
  <c r="F21" i="60" l="1"/>
  <c r="A65" i="59" l="1"/>
  <c r="E64" i="59"/>
  <c r="F55" i="59"/>
  <c r="E35" i="59"/>
  <c r="E32" i="59"/>
  <c r="F30" i="59"/>
  <c r="F29" i="59"/>
  <c r="F28" i="59"/>
  <c r="E25" i="59"/>
  <c r="E23" i="59"/>
  <c r="A65" i="58"/>
  <c r="E64" i="58"/>
  <c r="F55" i="58"/>
  <c r="E35" i="58"/>
  <c r="E32" i="58"/>
  <c r="F30" i="58"/>
  <c r="F29" i="58"/>
  <c r="E25" i="58"/>
  <c r="E23" i="58"/>
  <c r="A65" i="57"/>
  <c r="E64" i="57"/>
  <c r="F55" i="57"/>
  <c r="E35" i="57"/>
  <c r="E32" i="57"/>
  <c r="F30" i="57"/>
  <c r="F29" i="57"/>
  <c r="E25" i="57"/>
  <c r="E23" i="57"/>
  <c r="A65" i="56"/>
  <c r="E64" i="56"/>
  <c r="F55" i="56"/>
  <c r="E35" i="56"/>
  <c r="E32" i="56"/>
  <c r="F30" i="56"/>
  <c r="F29" i="56"/>
  <c r="E25" i="56"/>
  <c r="E23" i="56"/>
  <c r="A65" i="55"/>
  <c r="E64" i="55"/>
  <c r="F55" i="55"/>
  <c r="E35" i="55"/>
  <c r="E32" i="55"/>
  <c r="F30" i="55"/>
  <c r="F29" i="55"/>
  <c r="E25" i="55"/>
  <c r="E23" i="55"/>
  <c r="A65" i="54"/>
  <c r="E64" i="54"/>
  <c r="F55" i="54"/>
  <c r="E35" i="54"/>
  <c r="E32" i="54"/>
  <c r="F30" i="54"/>
  <c r="F29" i="54"/>
  <c r="E25" i="54"/>
  <c r="E23" i="54"/>
  <c r="F29" i="53"/>
  <c r="F30" i="53"/>
  <c r="E25" i="53"/>
  <c r="F28" i="53" s="1"/>
  <c r="E35" i="53"/>
  <c r="E32" i="53"/>
  <c r="A65" i="53"/>
  <c r="E64" i="53"/>
  <c r="F55" i="53"/>
  <c r="E23" i="53"/>
  <c r="A65" i="52"/>
  <c r="E64" i="52"/>
  <c r="F55" i="52"/>
  <c r="E35" i="52"/>
  <c r="E32" i="52"/>
  <c r="F30" i="52"/>
  <c r="F29" i="52"/>
  <c r="E25" i="52"/>
  <c r="F28" i="52" s="1"/>
  <c r="E23" i="52"/>
  <c r="F29" i="51"/>
  <c r="F30" i="51"/>
  <c r="E25" i="51"/>
  <c r="E32" i="51"/>
  <c r="E35" i="51"/>
  <c r="A65" i="51"/>
  <c r="E64" i="51"/>
  <c r="F55" i="51"/>
  <c r="E23" i="51"/>
  <c r="E25" i="50"/>
  <c r="E32" i="50"/>
  <c r="E35" i="50"/>
  <c r="F29" i="50"/>
  <c r="F30" i="50"/>
  <c r="A65" i="50"/>
  <c r="E64" i="50"/>
  <c r="F55" i="50"/>
  <c r="E23" i="50"/>
  <c r="A65" i="49"/>
  <c r="E64" i="49"/>
  <c r="F55" i="49"/>
  <c r="E35" i="49"/>
  <c r="E32" i="49"/>
  <c r="F30" i="49"/>
  <c r="F29" i="49"/>
  <c r="E25" i="49"/>
  <c r="F28" i="49" s="1"/>
  <c r="E23" i="49"/>
  <c r="E21" i="59" l="1"/>
  <c r="F31" i="59" s="1"/>
  <c r="E21" i="58"/>
  <c r="F23" i="58" s="1"/>
  <c r="F28" i="58"/>
  <c r="E21" i="57"/>
  <c r="F28" i="57"/>
  <c r="E21" i="56"/>
  <c r="F32" i="56" s="1"/>
  <c r="F28" i="56"/>
  <c r="E21" i="55"/>
  <c r="F23" i="55" s="1"/>
  <c r="F28" i="55"/>
  <c r="E21" i="54"/>
  <c r="F34" i="54" s="1"/>
  <c r="F28" i="54"/>
  <c r="E21" i="53"/>
  <c r="E21" i="52"/>
  <c r="F35" i="52" s="1"/>
  <c r="F28" i="51"/>
  <c r="E21" i="51"/>
  <c r="F25" i="51" s="1"/>
  <c r="E21" i="50"/>
  <c r="F32" i="50" s="1"/>
  <c r="F28" i="50"/>
  <c r="E21" i="49"/>
  <c r="F34" i="49" s="1"/>
  <c r="F47" i="59" l="1"/>
  <c r="F24" i="59"/>
  <c r="F32" i="59"/>
  <c r="F23" i="59"/>
  <c r="F26" i="59"/>
  <c r="F33" i="59"/>
  <c r="F25" i="59"/>
  <c r="F35" i="59"/>
  <c r="F27" i="59"/>
  <c r="F37" i="59"/>
  <c r="F38" i="59"/>
  <c r="F34" i="59"/>
  <c r="F36" i="59"/>
  <c r="F32" i="58"/>
  <c r="F33" i="58"/>
  <c r="F35" i="58"/>
  <c r="F37" i="58"/>
  <c r="F36" i="58"/>
  <c r="F24" i="58"/>
  <c r="F26" i="58"/>
  <c r="F25" i="58"/>
  <c r="F38" i="58"/>
  <c r="F27" i="58"/>
  <c r="F31" i="58"/>
  <c r="F34" i="58"/>
  <c r="F47" i="58"/>
  <c r="F32" i="57"/>
  <c r="F34" i="57"/>
  <c r="F36" i="57"/>
  <c r="F38" i="57"/>
  <c r="F25" i="57"/>
  <c r="F26" i="57"/>
  <c r="F33" i="57"/>
  <c r="F47" i="57"/>
  <c r="F24" i="57"/>
  <c r="F23" i="57"/>
  <c r="F35" i="57"/>
  <c r="F27" i="57"/>
  <c r="F31" i="57"/>
  <c r="F37" i="57"/>
  <c r="F38" i="56"/>
  <c r="F47" i="56"/>
  <c r="F25" i="56"/>
  <c r="F26" i="56"/>
  <c r="F23" i="56"/>
  <c r="F33" i="56"/>
  <c r="F36" i="56"/>
  <c r="F35" i="56"/>
  <c r="F27" i="56"/>
  <c r="F24" i="56"/>
  <c r="F34" i="56"/>
  <c r="F31" i="56"/>
  <c r="F37" i="56"/>
  <c r="F47" i="55"/>
  <c r="F26" i="55"/>
  <c r="F25" i="55"/>
  <c r="F35" i="55"/>
  <c r="F32" i="55"/>
  <c r="F33" i="55"/>
  <c r="F34" i="55"/>
  <c r="F37" i="55"/>
  <c r="F38" i="55"/>
  <c r="F36" i="55"/>
  <c r="F24" i="55"/>
  <c r="F27" i="55"/>
  <c r="F31" i="55"/>
  <c r="F23" i="54"/>
  <c r="F31" i="54"/>
  <c r="F25" i="54"/>
  <c r="F47" i="54"/>
  <c r="F35" i="54"/>
  <c r="F26" i="54"/>
  <c r="F33" i="54"/>
  <c r="F37" i="54"/>
  <c r="F38" i="54"/>
  <c r="F32" i="54"/>
  <c r="F36" i="54"/>
  <c r="F27" i="54"/>
  <c r="F24" i="54"/>
  <c r="F27" i="53"/>
  <c r="F33" i="53"/>
  <c r="F34" i="53"/>
  <c r="F24" i="53"/>
  <c r="F36" i="53"/>
  <c r="F31" i="53"/>
  <c r="F37" i="53"/>
  <c r="F38" i="53"/>
  <c r="F47" i="53"/>
  <c r="F26" i="53"/>
  <c r="F23" i="53"/>
  <c r="F35" i="53"/>
  <c r="F32" i="53"/>
  <c r="F25" i="53"/>
  <c r="F25" i="52"/>
  <c r="F38" i="52"/>
  <c r="F36" i="52"/>
  <c r="F34" i="52"/>
  <c r="F27" i="52"/>
  <c r="F33" i="52"/>
  <c r="F26" i="52"/>
  <c r="F47" i="52"/>
  <c r="F32" i="52"/>
  <c r="F37" i="52"/>
  <c r="F31" i="52"/>
  <c r="F24" i="52"/>
  <c r="F23" i="52"/>
  <c r="F35" i="51"/>
  <c r="F23" i="51"/>
  <c r="F33" i="51"/>
  <c r="F34" i="51"/>
  <c r="F31" i="51"/>
  <c r="F47" i="51"/>
  <c r="F24" i="51"/>
  <c r="F27" i="51"/>
  <c r="F32" i="51"/>
  <c r="F21" i="51" s="1"/>
  <c r="F38" i="51"/>
  <c r="F36" i="51"/>
  <c r="F37" i="51"/>
  <c r="F26" i="51"/>
  <c r="F37" i="50"/>
  <c r="F38" i="50"/>
  <c r="F47" i="50"/>
  <c r="F33" i="50"/>
  <c r="F34" i="50"/>
  <c r="F31" i="50"/>
  <c r="F26" i="50"/>
  <c r="F27" i="50"/>
  <c r="F24" i="50"/>
  <c r="F35" i="50"/>
  <c r="F36" i="50"/>
  <c r="F25" i="50"/>
  <c r="F23" i="50"/>
  <c r="F37" i="49"/>
  <c r="F36" i="49"/>
  <c r="F33" i="49"/>
  <c r="F27" i="49"/>
  <c r="F24" i="49"/>
  <c r="F32" i="49"/>
  <c r="F26" i="49"/>
  <c r="F47" i="49"/>
  <c r="F25" i="49"/>
  <c r="F38" i="49"/>
  <c r="F31" i="49"/>
  <c r="F23" i="49"/>
  <c r="F35" i="49"/>
  <c r="F21" i="59" l="1"/>
  <c r="F21" i="58"/>
  <c r="F21" i="57"/>
  <c r="F21" i="56"/>
  <c r="F21" i="55"/>
  <c r="F21" i="54"/>
  <c r="F21" i="53"/>
  <c r="F21" i="52"/>
  <c r="F21" i="50"/>
  <c r="F21" i="49"/>
</calcChain>
</file>

<file path=xl/sharedStrings.xml><?xml version="1.0" encoding="utf-8"?>
<sst xmlns="http://schemas.openxmlformats.org/spreadsheetml/2006/main" count="756" uniqueCount="70">
  <si>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</si>
  <si>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</si>
  <si>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</si>
  <si>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</si>
  <si>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CZ0008474871</t>
  </si>
  <si>
    <t>Měna</t>
  </si>
  <si>
    <t>CZK</t>
  </si>
  <si>
    <t>otevřený podílový fond</t>
  </si>
  <si>
    <t>Jmenovitá hodnota PL, Kč</t>
  </si>
  <si>
    <t xml:space="preserve"> -</t>
  </si>
  <si>
    <t>Typ fondu</t>
  </si>
  <si>
    <t>standardní</t>
  </si>
  <si>
    <t xml:space="preserve">Měsíční informace fondu kolektivního investování dle § 239 odst. 1 písm. c) </t>
  </si>
  <si>
    <t>A  K  T  I  V  A</t>
  </si>
  <si>
    <t>ř.</t>
  </si>
  <si>
    <t>Hodnota, tis. Kč</t>
  </si>
  <si>
    <t>Podíl                                                    na celkových aktivech, %</t>
  </si>
  <si>
    <t>k datu</t>
  </si>
  <si>
    <t>Aktiva celkem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</si>
  <si>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</si>
  <si>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</si>
  <si>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</si>
  <si>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</si>
  <si>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</si>
  <si>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</si>
  <si>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</si>
  <si>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</si>
  <si>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</si>
  <si>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</si>
  <si>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</si>
  <si>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</si>
  <si>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</si>
  <si>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</si>
  <si>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</si>
  <si>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</si>
  <si>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</si>
  <si>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</si>
  <si>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</si>
  <si>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</si>
  <si>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</si>
  <si>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dlouhodobý hmotný majetek</t>
  </si>
  <si>
    <t>Ostatní aktiva</t>
  </si>
  <si>
    <t>Pohledávky z upsaného základního kapitálu</t>
  </si>
  <si>
    <t>Náklady a příjmy příštích období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</si>
  <si>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</si>
  <si>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</si>
  <si>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</si>
  <si>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</si>
  <si>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</si>
  <si>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</si>
  <si>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 xml:space="preserve">Měsíční informace fondu kolektivního investování dle § 239 odst. 1 písm a) </t>
  </si>
  <si>
    <t>ISIN třídy</t>
  </si>
  <si>
    <t>Aktuální hodnota fondového kapitálu (Kč)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</si>
  <si>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</si>
  <si>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</si>
  <si>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Raiffeisen strategie konzervativní</t>
  </si>
  <si>
    <t>Vydané vládními institucemi</t>
  </si>
  <si>
    <t xml:space="preserve">  Státní bezkupónové dluhopisy a ostatní cenné papíry přijímané centrální bankou k refinancování</t>
  </si>
  <si>
    <t>Forma fondu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</si>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</sst>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3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3" xfId="1" applyFont="1" applyFill="1" applyBorder="1" applyAlignment="1">
      <alignment horizontal="left" vertical="center" indent="1"/>
    </xf>
    <xf numFmtId="0" fontId="1" fillId="0" borderId="23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7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7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3" fontId="4" fillId="0" borderId="27" xfId="1" applyNumberFormat="1" applyFont="1" applyFill="1" applyBorder="1" applyAlignment="1" applyProtection="1">
      <alignment horizontal="right" vertical="center" indent="1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9" fillId="0" borderId="19" xfId="1" applyFont="1" applyFill="1" applyBorder="1" applyAlignment="1" applyProtection="1">
      <alignment vertical="center" wrapText="1"/>
    </xf>
    <xf numFmtId="0" fontId="9" fillId="0" borderId="25" xfId="1" applyFont="1" applyFill="1" applyBorder="1" applyAlignment="1" applyProtection="1">
      <alignment vertical="center" wrapText="1"/>
    </xf>
    <xf numFmtId="3" fontId="1" fillId="0" borderId="28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0" fontId="1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indent="1"/>
    </xf>
    <xf numFmtId="0" fontId="21" fillId="0" borderId="0" xfId="0" applyFont="1"/>
    <xf numFmtId="0" fontId="7" fillId="0" borderId="6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22" fillId="0" borderId="34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14" fontId="22" fillId="0" borderId="14" xfId="0" applyNumberFormat="1" applyFont="1" applyFill="1" applyBorder="1" applyAlignment="1">
      <alignment horizontal="left" vertical="center"/>
    </xf>
    <xf numFmtId="1" fontId="1" fillId="0" borderId="35" xfId="0" applyNumberFormat="1" applyFont="1" applyFill="1" applyBorder="1" applyAlignment="1">
      <alignment horizontal="left" vertical="center" indent="1"/>
    </xf>
    <xf numFmtId="0" fontId="17" fillId="0" borderId="35" xfId="0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17" fillId="0" borderId="23" xfId="1" applyFont="1" applyFill="1" applyBorder="1" applyAlignment="1" applyProtection="1">
      <alignment horizontal="center" vertical="center" wrapText="1"/>
    </xf>
    <xf numFmtId="0" fontId="17" fillId="0" borderId="24" xfId="1" applyFont="1" applyFill="1" applyBorder="1" applyAlignment="1" applyProtection="1">
      <alignment horizontal="center" vertical="center" wrapText="1"/>
    </xf>
    <xf numFmtId="14" fontId="14" fillId="0" borderId="36" xfId="1" applyNumberFormat="1" applyFont="1" applyFill="1" applyBorder="1" applyAlignment="1" applyProtection="1">
      <alignment horizontal="left" vertical="center" wrapText="1"/>
    </xf>
    <xf numFmtId="3" fontId="1" fillId="0" borderId="9" xfId="1" applyNumberFormat="1" applyFont="1" applyFill="1" applyBorder="1" applyAlignment="1" applyProtection="1">
      <alignment horizontal="right" vertical="center" indent="1"/>
    </xf>
    <xf numFmtId="3" fontId="1" fillId="0" borderId="10" xfId="1" applyNumberFormat="1" applyFont="1" applyFill="1" applyBorder="1" applyAlignment="1" applyProtection="1">
      <alignment horizontal="right" vertical="center" indent="1"/>
    </xf>
    <xf numFmtId="0" fontId="14" fillId="0" borderId="18" xfId="1" applyFont="1" applyFill="1" applyBorder="1" applyAlignment="1" applyProtection="1">
      <alignment horizontal="right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2" fillId="0" borderId="17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distributed"/>
    </xf>
    <xf numFmtId="0" fontId="22" fillId="0" borderId="13" xfId="0" applyFont="1" applyFill="1" applyBorder="1" applyAlignment="1">
      <alignment horizontal="center" vertical="distributed"/>
    </xf>
    <xf numFmtId="0" fontId="22" fillId="0" borderId="11" xfId="0" applyFont="1" applyFill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3" fontId="24" fillId="0" borderId="11" xfId="0" applyNumberFormat="1" applyFont="1" applyBorder="1" applyAlignment="1">
      <alignment horizontal="center"/>
    </xf>
    <xf numFmtId="3" fontId="24" fillId="0" borderId="12" xfId="0" applyNumberFormat="1" applyFont="1" applyBorder="1" applyAlignment="1">
      <alignment horizontal="center"/>
    </xf>
    <xf numFmtId="3" fontId="24" fillId="0" borderId="14" xfId="0" applyNumberFormat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52A00B2-5053-4527-BE12-71E2D8D0F9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3BF810-35E2-4CD1-A0D7-F23166947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3982FF2-57DE-432A-BE36-22E5907B5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4A27DB-DA60-401A-8E85-5730BE2F70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855F99-73F4-454B-8261-8D88347B9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0CB6D2-8A10-4F59-93AF-90C07D0E74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8A391E-FA04-4F18-A8DB-E18282055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702E93-11E5-4DEA-9825-C04CDEE22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E06AC1-50EF-40A2-8134-A7F28159F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1F4A12-188D-424A-8381-26B7E652C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7D0E4E-B897-4140-83D3-136166548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219383-5DDE-4307-A9EF-966BC942C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80235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D1B71-0CDC-45B6-97DC-0E48C13D2435}">
  <sheetPr>
    <pageSetUpPr fitToPage="1"/>
  </sheetPr>
  <dimension ref="A1:F68"/>
  <sheetViews>
    <sheetView workbookViewId="0">
      <selection activeCell="I59" sqref="I5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44592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7492835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508182</v>
      </c>
      <c r="F25" s="62">
        <f>E25/E21*100</f>
        <v>6.7822392992772427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456342</v>
      </c>
      <c r="F26" s="62">
        <f>E26/E21*100</f>
        <v>6.0903783414421913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51840</v>
      </c>
      <c r="F27" s="62">
        <f>E27/E21*100</f>
        <v>0.69186095783505175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 t="shared" ref="F28:F30" si="0"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 t="shared" si="0"/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 t="shared" si="0"/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3920003</v>
      </c>
      <c r="F32" s="62">
        <f>E32/E21*100</f>
        <v>52.316686541209037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1790314</v>
      </c>
      <c r="F33" s="62">
        <f>E33/E21*100</f>
        <v>23.893679762066029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2129689</v>
      </c>
      <c r="F34" s="62">
        <f>E34/E21*100</f>
        <v>28.423006779143005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2922010</v>
      </c>
      <c r="F35" s="62">
        <f>E35/E21*100</f>
        <v>38.997388838804007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35674</v>
      </c>
      <c r="F36" s="62">
        <f>E36/E21*100</f>
        <v>0.47610817534351152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2886336</v>
      </c>
      <c r="F37" s="62">
        <f>E37/E21*100</f>
        <v>38.521280663460495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142640</v>
      </c>
      <c r="F47" s="70">
        <f>E47/E21*100</f>
        <v>1.903685320709718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54</v>
      </c>
      <c r="F55" s="119">
        <f>F20</f>
        <v>44592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126384086</v>
      </c>
      <c r="F56" s="121">
        <v>137490504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201575097</v>
      </c>
      <c r="F57" s="93">
        <v>218659167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44592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7353978659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D1017-0C6C-4E9E-BB3F-DA73887BCC0F}">
  <sheetPr>
    <pageSetUpPr fitToPage="1"/>
  </sheetPr>
  <dimension ref="A1:F68"/>
  <sheetViews>
    <sheetView workbookViewId="0">
      <selection activeCell="I10" sqref="I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44865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5855319</v>
      </c>
      <c r="F21" s="57">
        <f>F25+F32+F35+F47+F23</f>
        <v>100.00000000000001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166490</v>
      </c>
      <c r="F25" s="62">
        <f>E25/E21*100</f>
        <v>2.8433976013945612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166490</v>
      </c>
      <c r="F26" s="62">
        <f>E26/E21*100</f>
        <v>2.8433976013945612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>E30/E27*100</f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3650148</v>
      </c>
      <c r="F32" s="62">
        <f>E32/E21*100</f>
        <v>62.339011760076616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1750391</v>
      </c>
      <c r="F33" s="62">
        <f>E33/E21*100</f>
        <v>29.894033100502291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1899757</v>
      </c>
      <c r="F34" s="62">
        <f>E34/E21*100</f>
        <v>32.444978659574311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1964270</v>
      </c>
      <c r="F35" s="62">
        <f>E35/E21*100</f>
        <v>33.546763207948196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31379</v>
      </c>
      <c r="F36" s="62">
        <f>E36/E21*100</f>
        <v>0.53590590025923446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1932891</v>
      </c>
      <c r="F37" s="62">
        <f>E37/E21*100</f>
        <v>33.010857307688958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74411</v>
      </c>
      <c r="F47" s="70">
        <f>E47/E21*100</f>
        <v>1.2708274305806395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67</v>
      </c>
      <c r="F55" s="119">
        <f>F20</f>
        <v>44865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12284174</v>
      </c>
      <c r="F56" s="121">
        <v>12217834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104691987</v>
      </c>
      <c r="F57" s="93">
        <v>104026404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44865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5782865772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A281C-45B4-4D53-BDE8-D0A6A058D763}">
  <sheetPr>
    <pageSetUpPr fitToPage="1"/>
  </sheetPr>
  <dimension ref="A1:F68"/>
  <sheetViews>
    <sheetView workbookViewId="0">
      <selection activeCell="I10" sqref="I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44895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6080006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245053</v>
      </c>
      <c r="F25" s="62">
        <f>E25/E21*100</f>
        <v>4.0304729962437538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245053</v>
      </c>
      <c r="F26" s="62">
        <f>E26/E21*100</f>
        <v>4.0304729962437538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>E30/E27*100</f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3764269</v>
      </c>
      <c r="F32" s="62">
        <f>E32/E21*100</f>
        <v>61.912257981324359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1799420</v>
      </c>
      <c r="F33" s="62">
        <f>E33/E21*100</f>
        <v>29.595694477933083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1964849</v>
      </c>
      <c r="F34" s="62">
        <f>E34/E21*100</f>
        <v>32.316563503391279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1901071</v>
      </c>
      <c r="F35" s="62">
        <f>E35/E21*100</f>
        <v>31.267584275410254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14940</v>
      </c>
      <c r="F36" s="62">
        <f>E36/E21*100</f>
        <v>0.24572344172028776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1886131</v>
      </c>
      <c r="F37" s="62">
        <f>E37/E21*100</f>
        <v>31.021860833689967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169613</v>
      </c>
      <c r="F47" s="70">
        <f>E47/E21*100</f>
        <v>2.7896847470216315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68</v>
      </c>
      <c r="F55" s="119">
        <f>F20</f>
        <v>44895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12029396</v>
      </c>
      <c r="F56" s="121">
        <v>12348074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110844270</v>
      </c>
      <c r="F57" s="93">
        <v>113449353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44895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5951228419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7B40B-3D01-4BC2-B426-1694D4FCB55C}">
  <sheetPr>
    <pageSetUpPr fitToPage="1"/>
  </sheetPr>
  <dimension ref="A1:F68"/>
  <sheetViews>
    <sheetView tabSelected="1" workbookViewId="0">
      <selection activeCell="H10" sqref="H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44926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5956642</v>
      </c>
      <c r="F21" s="57">
        <f>F25+F32+F35+F47+F23</f>
        <v>99.999999999999986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customHeight="1" x14ac:dyDescent="0.25">
      <c r="A23" s="123" t="s">
        <v>57</v>
      </c>
      <c r="B23" s="124"/>
      <c r="C23" s="125"/>
      <c r="D23" s="60">
        <v>2</v>
      </c>
      <c r="E23" s="61">
        <f>E24</f>
        <v>1566076</v>
      </c>
      <c r="F23" s="62">
        <f>E23/E21*100</f>
        <v>26.291256046611494</v>
      </c>
    </row>
    <row r="24" spans="1:6" x14ac:dyDescent="0.25">
      <c r="A24" s="64" t="s">
        <v>56</v>
      </c>
      <c r="B24" s="65"/>
      <c r="C24" s="65"/>
      <c r="D24" s="60"/>
      <c r="E24" s="61">
        <v>1566076</v>
      </c>
      <c r="F24" s="62">
        <f>E24/E21*100</f>
        <v>26.291256046611494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233455</v>
      </c>
      <c r="F25" s="62">
        <f>E25/E21*100</f>
        <v>3.9192383896833145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233455</v>
      </c>
      <c r="F26" s="62">
        <f>E26/E21*100</f>
        <v>3.9192383896833145</v>
      </c>
    </row>
    <row r="27" spans="1:6" hidden="1" x14ac:dyDescent="0.25">
      <c r="A27" s="64" t="s">
        <v>22</v>
      </c>
      <c r="B27" s="65"/>
      <c r="C27" s="65"/>
      <c r="D27" s="60">
        <v>5</v>
      </c>
      <c r="E27" s="61">
        <v>0</v>
      </c>
      <c r="F27" s="62">
        <f>E27/E21*100</f>
        <v>0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 t="e">
        <f>E30/E27*100</f>
        <v>#DIV/0!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2133602</v>
      </c>
      <c r="F32" s="62">
        <f>E32/E21*100</f>
        <v>35.818872445246832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214498</v>
      </c>
      <c r="F33" s="62">
        <f>E33/E21*100</f>
        <v>3.6009886106971005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1919104</v>
      </c>
      <c r="F34" s="62">
        <f>E34/E21*100</f>
        <v>32.217883834549731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1802066</v>
      </c>
      <c r="F35" s="62">
        <f>E35/E21*100</f>
        <v>30.253051971228086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14250</v>
      </c>
      <c r="F36" s="62">
        <f>E36/E21*100</f>
        <v>0.23922874666632643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1787816</v>
      </c>
      <c r="F37" s="62">
        <f>E37/E21*100</f>
        <v>30.013823224561758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221443</v>
      </c>
      <c r="F47" s="70">
        <f>E47/E21*100</f>
        <v>3.7175811472302684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69</v>
      </c>
      <c r="F55" s="119">
        <f>F20</f>
        <v>44926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11306313</v>
      </c>
      <c r="F56" s="121">
        <v>11789332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74518004</v>
      </c>
      <c r="F57" s="93">
        <v>77899973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44926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5774051313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22912-8498-4EAE-860C-4699413555FB}">
  <sheetPr>
    <pageSetUpPr fitToPage="1"/>
  </sheetPr>
  <dimension ref="A1:F68"/>
  <sheetViews>
    <sheetView topLeftCell="A65" workbookViewId="0">
      <selection activeCell="H58" sqref="H5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44620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7392675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338312</v>
      </c>
      <c r="F25" s="62">
        <f>E25/E21*100</f>
        <v>4.5763137159417937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291932</v>
      </c>
      <c r="F26" s="62">
        <f>E26/E21*100</f>
        <v>3.9489359399676029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46380</v>
      </c>
      <c r="F27" s="62">
        <f>E27/E21*100</f>
        <v>0.62737777597419064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4354192</v>
      </c>
      <c r="F32" s="62">
        <f>E32/E21*100</f>
        <v>58.898734220021844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2119740</v>
      </c>
      <c r="F33" s="62">
        <f>E33/E21*100</f>
        <v>28.673518043198165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2234452</v>
      </c>
      <c r="F34" s="62">
        <f>E34/E21*100</f>
        <v>30.225216176823682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2632246</v>
      </c>
      <c r="F35" s="62">
        <f>E35/E21*100</f>
        <v>35.606137156036212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35317</v>
      </c>
      <c r="F36" s="62">
        <f>E36/E21*100</f>
        <v>0.47772964454679806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2596929</v>
      </c>
      <c r="F37" s="62">
        <f>E37/E21*100</f>
        <v>35.128407511489414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67925</v>
      </c>
      <c r="F47" s="70">
        <f>E47/E21*100</f>
        <v>0.91881490800014876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59</v>
      </c>
      <c r="F55" s="119">
        <f>F20</f>
        <v>44620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86270888</v>
      </c>
      <c r="F56" s="121">
        <v>92879696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178403602</v>
      </c>
      <c r="F57" s="93">
        <v>191710566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44620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7178375060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590E8-356C-4C01-9C0C-2C5AF0EB4232}">
  <sheetPr>
    <pageSetUpPr fitToPage="1"/>
  </sheetPr>
  <dimension ref="A1:F68"/>
  <sheetViews>
    <sheetView workbookViewId="0">
      <selection activeCell="H26" sqref="H2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44651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6817710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250394</v>
      </c>
      <c r="F25" s="62">
        <f>E25/E21*100</f>
        <v>3.6726994841376355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221044</v>
      </c>
      <c r="F26" s="62">
        <f>E26/E21*100</f>
        <v>3.2422030271161431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29350</v>
      </c>
      <c r="F27" s="62">
        <f>E27/E21*100</f>
        <v>0.43049645702149253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4092548</v>
      </c>
      <c r="F32" s="62">
        <f>E32/E21*100</f>
        <v>60.028191284170198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1835145</v>
      </c>
      <c r="F33" s="62">
        <f>E33/E21*100</f>
        <v>26.917322678729366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2257403</v>
      </c>
      <c r="F34" s="62">
        <f>E34/E21*100</f>
        <v>33.110868605440828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2335348</v>
      </c>
      <c r="F35" s="62">
        <f>E35/E21*100</f>
        <v>34.254141053227549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36679</v>
      </c>
      <c r="F36" s="62">
        <f>E36/E21*100</f>
        <v>0.53799589598266861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2298669</v>
      </c>
      <c r="F37" s="62">
        <f>E37/E21*100</f>
        <v>33.716145157244881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139420</v>
      </c>
      <c r="F47" s="70">
        <f>E47/E21*100</f>
        <v>2.0449681784646163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60</v>
      </c>
      <c r="F55" s="119">
        <f>F20</f>
        <v>44651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37438432</v>
      </c>
      <c r="F56" s="121">
        <v>39434810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437723417</v>
      </c>
      <c r="F57" s="93">
        <v>462634568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44651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6707059488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BD723-2D68-47C1-86B9-BA19EBA62EDD}">
  <sheetPr>
    <pageSetUpPr fitToPage="1"/>
  </sheetPr>
  <dimension ref="A1:F68"/>
  <sheetViews>
    <sheetView workbookViewId="0">
      <selection activeCell="I19" sqref="I1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44681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6646119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198773</v>
      </c>
      <c r="F25" s="62">
        <f>E25/E21*100</f>
        <v>2.9908131347031253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108453</v>
      </c>
      <c r="F26" s="62">
        <f>E26/E21*100</f>
        <v>1.6318245279688792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90320</v>
      </c>
      <c r="F27" s="62">
        <f>E27/E21*100</f>
        <v>1.358988606734246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4052663</v>
      </c>
      <c r="F32" s="62">
        <f>E32/E21*100</f>
        <v>60.977887997491464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1800069</v>
      </c>
      <c r="F33" s="62">
        <f>E33/E21*100</f>
        <v>27.084513533386929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2252594</v>
      </c>
      <c r="F34" s="62">
        <f>E34/E21*100</f>
        <v>33.893374464104539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2288415</v>
      </c>
      <c r="F35" s="62">
        <f>E35/E21*100</f>
        <v>34.432350669616355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36906</v>
      </c>
      <c r="F36" s="62">
        <f>E36/E21*100</f>
        <v>0.55530152258784415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2251509</v>
      </c>
      <c r="F37" s="62">
        <f>E37/E21*100</f>
        <v>33.877049147028515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106268</v>
      </c>
      <c r="F47" s="70">
        <f>E47/E21*100</f>
        <v>1.5989481981890485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61</v>
      </c>
      <c r="F55" s="119">
        <f>F20</f>
        <v>44681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31670452</v>
      </c>
      <c r="F56" s="121">
        <v>33168810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101589027</v>
      </c>
      <c r="F57" s="93">
        <v>106456944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44681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6460397359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89F40-8FF0-4C77-B8FF-A2CCBBEC7EBC}">
  <sheetPr>
    <pageSetUpPr fitToPage="1"/>
  </sheetPr>
  <dimension ref="A1:F68"/>
  <sheetViews>
    <sheetView workbookViewId="0">
      <selection activeCell="F27" sqref="F2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44712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6388705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233909</v>
      </c>
      <c r="F25" s="62">
        <f>E25/E21*100</f>
        <v>3.6612897292956865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215159</v>
      </c>
      <c r="F26" s="62">
        <f>E26/E21*100</f>
        <v>3.3678030211130423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18750</v>
      </c>
      <c r="F27" s="62">
        <f>E27/E21*100</f>
        <v>0.29348670818264422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3920942</v>
      </c>
      <c r="F32" s="62">
        <f>E32/E21*100</f>
        <v>61.373032562937247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1733630</v>
      </c>
      <c r="F33" s="62">
        <f>E33/E21*100</f>
        <v>27.135859301689464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2187312</v>
      </c>
      <c r="F34" s="62">
        <f>E34/E21*100</f>
        <v>34.237173261247776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2132417</v>
      </c>
      <c r="F35" s="62">
        <f>E35/E21*100</f>
        <v>33.377922442811183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38616</v>
      </c>
      <c r="F36" s="62">
        <f>E36/E21*100</f>
        <v>0.60444174523631944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2093801</v>
      </c>
      <c r="F37" s="62">
        <f>E37/E21*100</f>
        <v>32.773480697574861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101437</v>
      </c>
      <c r="F47" s="70">
        <f>E47/E21*100</f>
        <v>1.5877552649558873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62</v>
      </c>
      <c r="F55" s="119">
        <f>F20</f>
        <v>44712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43153498</v>
      </c>
      <c r="F56" s="121">
        <v>43975192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188978385</v>
      </c>
      <c r="F57" s="93">
        <v>192868025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44712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6281481617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1BD9C-10F4-4446-8FC5-8703992EC826}">
  <sheetPr>
    <pageSetUpPr fitToPage="1"/>
  </sheetPr>
  <dimension ref="A1:F68"/>
  <sheetViews>
    <sheetView workbookViewId="0">
      <selection activeCell="I60" sqref="I6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44742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6155881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510272</v>
      </c>
      <c r="F25" s="62">
        <f>E25/E21*100</f>
        <v>8.2891790793226843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212128</v>
      </c>
      <c r="F26" s="62">
        <f>E26/E21*100</f>
        <v>3.4459405566806769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298144</v>
      </c>
      <c r="F27" s="62">
        <f>E27/E21*100</f>
        <v>4.8432385226420074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3530647</v>
      </c>
      <c r="F32" s="62">
        <f>E32/E21*100</f>
        <v>57.354048916800046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1626196</v>
      </c>
      <c r="F33" s="62">
        <f>E33/E21*100</f>
        <v>26.416949905301941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1904451</v>
      </c>
      <c r="F34" s="62">
        <f>E34/E21*100</f>
        <v>30.937099011498109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2022266</v>
      </c>
      <c r="F35" s="62">
        <f>E35/E21*100</f>
        <v>32.85095991946563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36322</v>
      </c>
      <c r="F36" s="62">
        <f>E36/E21*100</f>
        <v>0.59003739675929412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1985944</v>
      </c>
      <c r="F37" s="62">
        <f>E37/E21*100</f>
        <v>32.260922522706338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92696</v>
      </c>
      <c r="F47" s="70">
        <f>E47/E21*100</f>
        <v>1.5058120844116383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63</v>
      </c>
      <c r="F55" s="119">
        <f>F20</f>
        <v>44742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46582409</v>
      </c>
      <c r="F56" s="121">
        <v>46877043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112712037</v>
      </c>
      <c r="F57" s="93">
        <v>112893045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44742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6024490767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0BF4C-5EB0-4157-BC4B-B7F12FAD884D}">
  <sheetPr>
    <pageSetUpPr fitToPage="1"/>
  </sheetPr>
  <dimension ref="A1:F68"/>
  <sheetViews>
    <sheetView workbookViewId="0">
      <selection activeCell="H10" sqref="H10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44773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6356361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518687</v>
      </c>
      <c r="F25" s="62">
        <f>E25/E21*100</f>
        <v>8.1601249519969059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433687</v>
      </c>
      <c r="F26" s="62">
        <f>E26/E21*100</f>
        <v>6.8228818344332547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85000</v>
      </c>
      <c r="F27" s="62">
        <f>E27/E21*100</f>
        <v>1.3372431175636501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3568308</v>
      </c>
      <c r="F32" s="62">
        <f>E32/E21*100</f>
        <v>56.137591933497802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1596564</v>
      </c>
      <c r="F33" s="62">
        <f>E33/E21*100</f>
        <v>25.117579067645778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1971744</v>
      </c>
      <c r="F34" s="62">
        <f>E34/E21*100</f>
        <v>31.020012865852021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2160980</v>
      </c>
      <c r="F35" s="62">
        <f>E35/E21*100</f>
        <v>33.997125084619952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36029</v>
      </c>
      <c r="F36" s="62">
        <f>E36/E21*100</f>
        <v>0.56681802685530291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2124951</v>
      </c>
      <c r="F37" s="62">
        <f>E37/E21*100</f>
        <v>33.430307057764658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108386</v>
      </c>
      <c r="F47" s="70">
        <f>E47/E21*100</f>
        <v>1.7051580298853384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64</v>
      </c>
      <c r="F55" s="119">
        <f>F20</f>
        <v>44773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20138657</v>
      </c>
      <c r="F56" s="121">
        <v>20236016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71032116</v>
      </c>
      <c r="F57" s="93">
        <v>71505228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44773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6200085064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EF347-58C7-4716-8E43-EB7A9B7D78F5}">
  <sheetPr>
    <pageSetUpPr fitToPage="1"/>
  </sheetPr>
  <dimension ref="A1:F68"/>
  <sheetViews>
    <sheetView workbookViewId="0">
      <selection activeCell="G4" sqref="G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44804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6275177</v>
      </c>
      <c r="F21" s="57">
        <f>F25+F32+F35+F47+F23</f>
        <v>100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295776</v>
      </c>
      <c r="F25" s="62">
        <f>E25/E21*100</f>
        <v>4.7134288004943921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195026</v>
      </c>
      <c r="F26" s="62">
        <f>E26/E21*100</f>
        <v>3.107896398778871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100750</v>
      </c>
      <c r="F27" s="62">
        <f>E27/E21*100</f>
        <v>1.6055324017155215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3847216</v>
      </c>
      <c r="F32" s="62">
        <f>E32/E21*100</f>
        <v>61.308485800480206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1917014</v>
      </c>
      <c r="F33" s="62">
        <f>E33/E21*100</f>
        <v>30.549162198930802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1930202</v>
      </c>
      <c r="F34" s="62">
        <f>E34/E21*100</f>
        <v>30.759323601549404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2036051</v>
      </c>
      <c r="F35" s="62">
        <f>E35/E21*100</f>
        <v>32.446112675387482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32994</v>
      </c>
      <c r="F36" s="62">
        <f>E36/E21*100</f>
        <v>0.52578596587793458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2003057</v>
      </c>
      <c r="F37" s="62">
        <f>E37/E21*100</f>
        <v>31.920326709509549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96134</v>
      </c>
      <c r="F47" s="70">
        <f>E47/E21*100</f>
        <v>1.5319727236379148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65</v>
      </c>
      <c r="F55" s="119">
        <f>F20</f>
        <v>44804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25115325</v>
      </c>
      <c r="F56" s="121">
        <v>26145727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61029574</v>
      </c>
      <c r="F57" s="93">
        <v>63441059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44804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6086081469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AED41-78DA-4896-A0AE-3FEDE2C4898D}">
  <sheetPr>
    <pageSetUpPr fitToPage="1"/>
  </sheetPr>
  <dimension ref="A1:F68"/>
  <sheetViews>
    <sheetView workbookViewId="0">
      <selection activeCell="K26" sqref="K26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4.44140625" style="2" customWidth="1"/>
    <col min="5" max="5" width="16.6640625" style="2" customWidth="1"/>
    <col min="6" max="6" width="18.1093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7.399999999999999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55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58</v>
      </c>
      <c r="B11" s="25" t="s">
        <v>7</v>
      </c>
      <c r="C11" s="26"/>
      <c r="D11" s="27"/>
      <c r="E11" s="28" t="s">
        <v>8</v>
      </c>
      <c r="F11" s="29" t="s">
        <v>9</v>
      </c>
    </row>
    <row r="12" spans="1:6" x14ac:dyDescent="0.25">
      <c r="A12" s="30"/>
      <c r="B12" s="30"/>
      <c r="C12" s="14"/>
      <c r="D12" s="15"/>
      <c r="E12" s="23"/>
      <c r="F12" s="17"/>
    </row>
    <row r="13" spans="1:6" x14ac:dyDescent="0.25">
      <c r="A13" s="8" t="s">
        <v>10</v>
      </c>
      <c r="B13" s="29" t="s">
        <v>11</v>
      </c>
      <c r="C13" s="19"/>
      <c r="D13" s="20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12"/>
      <c r="B15" s="31"/>
      <c r="C15" s="15"/>
      <c r="D15" s="32"/>
      <c r="E15" s="23"/>
      <c r="F15" s="33"/>
    </row>
    <row r="16" spans="1:6" x14ac:dyDescent="0.25">
      <c r="A16" s="34"/>
      <c r="B16" s="32"/>
      <c r="C16" s="32"/>
      <c r="D16" s="32"/>
      <c r="E16" s="35"/>
      <c r="F16" s="15"/>
    </row>
    <row r="17" spans="1:6" ht="15.6" x14ac:dyDescent="0.25">
      <c r="A17" s="36" t="s">
        <v>12</v>
      </c>
      <c r="B17" s="37"/>
      <c r="C17" s="37"/>
      <c r="D17" s="38"/>
      <c r="E17" s="38"/>
      <c r="F17" s="38"/>
    </row>
    <row r="18" spans="1:6" ht="13.8" thickBot="1" x14ac:dyDescent="0.3">
      <c r="A18" s="39"/>
      <c r="B18" s="39"/>
      <c r="C18" s="39"/>
      <c r="D18" s="40"/>
      <c r="E18" s="40"/>
      <c r="F18" s="40"/>
    </row>
    <row r="19" spans="1:6" ht="39.6" x14ac:dyDescent="0.3">
      <c r="A19" s="41" t="s">
        <v>13</v>
      </c>
      <c r="B19" s="42"/>
      <c r="C19" s="43"/>
      <c r="D19" s="44" t="s">
        <v>14</v>
      </c>
      <c r="E19" s="45" t="s">
        <v>15</v>
      </c>
      <c r="F19" s="46" t="s">
        <v>16</v>
      </c>
    </row>
    <row r="20" spans="1:6" ht="13.8" thickBot="1" x14ac:dyDescent="0.3">
      <c r="A20" s="47"/>
      <c r="B20" s="48"/>
      <c r="C20" s="49"/>
      <c r="D20" s="50"/>
      <c r="E20" s="51" t="s">
        <v>17</v>
      </c>
      <c r="F20" s="52">
        <v>44834</v>
      </c>
    </row>
    <row r="21" spans="1:6" x14ac:dyDescent="0.25">
      <c r="A21" s="53" t="s">
        <v>18</v>
      </c>
      <c r="B21" s="54"/>
      <c r="C21" s="54"/>
      <c r="D21" s="55">
        <v>1</v>
      </c>
      <c r="E21" s="56">
        <f>E25+E32+E35+E47+E23</f>
        <v>5880259</v>
      </c>
      <c r="F21" s="57">
        <f>F25+F32+F35+F47+F23</f>
        <v>99.999999999999986</v>
      </c>
    </row>
    <row r="22" spans="1:6" hidden="1" x14ac:dyDescent="0.25">
      <c r="A22" s="58" t="s">
        <v>19</v>
      </c>
      <c r="B22" s="59"/>
      <c r="C22" s="59"/>
      <c r="D22" s="60">
        <v>2</v>
      </c>
      <c r="E22" s="61"/>
      <c r="F22" s="62"/>
    </row>
    <row r="23" spans="1:6" ht="28.5" hidden="1" customHeight="1" x14ac:dyDescent="0.25">
      <c r="A23" s="123" t="s">
        <v>57</v>
      </c>
      <c r="B23" s="124"/>
      <c r="C23" s="125"/>
      <c r="D23" s="60">
        <v>2</v>
      </c>
      <c r="E23" s="61">
        <f>E24</f>
        <v>0</v>
      </c>
      <c r="F23" s="62">
        <f>E23/E21*100</f>
        <v>0</v>
      </c>
    </row>
    <row r="24" spans="1:6" hidden="1" x14ac:dyDescent="0.25">
      <c r="A24" s="64" t="s">
        <v>56</v>
      </c>
      <c r="B24" s="65"/>
      <c r="C24" s="65"/>
      <c r="D24" s="60"/>
      <c r="E24" s="61">
        <v>0</v>
      </c>
      <c r="F24" s="62">
        <f>E24/E21*100</f>
        <v>0</v>
      </c>
    </row>
    <row r="25" spans="1:6" x14ac:dyDescent="0.25">
      <c r="A25" s="63" t="s">
        <v>20</v>
      </c>
      <c r="B25" s="59"/>
      <c r="C25" s="59"/>
      <c r="D25" s="60">
        <v>3</v>
      </c>
      <c r="E25" s="61">
        <f>E26+E27+E31</f>
        <v>69337</v>
      </c>
      <c r="F25" s="62">
        <f>E25/E21*100</f>
        <v>1.1791487415775392</v>
      </c>
    </row>
    <row r="26" spans="1:6" x14ac:dyDescent="0.25">
      <c r="A26" s="64" t="s">
        <v>21</v>
      </c>
      <c r="B26" s="65"/>
      <c r="C26" s="65"/>
      <c r="D26" s="60">
        <v>4</v>
      </c>
      <c r="E26" s="61">
        <v>50587</v>
      </c>
      <c r="F26" s="62">
        <f>E26/E21*100</f>
        <v>0.86028523573536475</v>
      </c>
    </row>
    <row r="27" spans="1:6" x14ac:dyDescent="0.25">
      <c r="A27" s="64" t="s">
        <v>22</v>
      </c>
      <c r="B27" s="65"/>
      <c r="C27" s="65"/>
      <c r="D27" s="60">
        <v>5</v>
      </c>
      <c r="E27" s="61">
        <v>18750</v>
      </c>
      <c r="F27" s="62">
        <f>E27/E21*100</f>
        <v>0.31886350584217465</v>
      </c>
    </row>
    <row r="28" spans="1:6" hidden="1" x14ac:dyDescent="0.25">
      <c r="A28" s="63" t="s">
        <v>23</v>
      </c>
      <c r="B28" s="65"/>
      <c r="C28" s="65"/>
      <c r="D28" s="60">
        <v>6</v>
      </c>
      <c r="E28" s="61"/>
      <c r="F28" s="62">
        <f>E28/E25*100</f>
        <v>0</v>
      </c>
    </row>
    <row r="29" spans="1:6" hidden="1" x14ac:dyDescent="0.25">
      <c r="A29" s="64" t="s">
        <v>24</v>
      </c>
      <c r="B29" s="65"/>
      <c r="C29" s="65"/>
      <c r="D29" s="60">
        <v>7</v>
      </c>
      <c r="E29" s="61"/>
      <c r="F29" s="62">
        <f>E29/E26*100</f>
        <v>0</v>
      </c>
    </row>
    <row r="30" spans="1:6" hidden="1" x14ac:dyDescent="0.25">
      <c r="A30" s="64" t="s">
        <v>25</v>
      </c>
      <c r="B30" s="65"/>
      <c r="C30" s="65"/>
      <c r="D30" s="60">
        <v>8</v>
      </c>
      <c r="E30" s="61"/>
      <c r="F30" s="62">
        <f>E30/E27*100</f>
        <v>0</v>
      </c>
    </row>
    <row r="31" spans="1:6" hidden="1" x14ac:dyDescent="0.25">
      <c r="A31" s="64" t="s">
        <v>22</v>
      </c>
      <c r="B31" s="65"/>
      <c r="C31" s="65"/>
      <c r="D31" s="60">
        <v>5</v>
      </c>
      <c r="E31" s="61">
        <v>0</v>
      </c>
      <c r="F31" s="62">
        <f>E31/E21*100</f>
        <v>0</v>
      </c>
    </row>
    <row r="32" spans="1:6" x14ac:dyDescent="0.25">
      <c r="A32" s="63" t="s">
        <v>26</v>
      </c>
      <c r="B32" s="65"/>
      <c r="C32" s="65"/>
      <c r="D32" s="60">
        <v>9</v>
      </c>
      <c r="E32" s="61">
        <f>E33+E34</f>
        <v>3795301</v>
      </c>
      <c r="F32" s="62">
        <f>E32/E21*100</f>
        <v>64.543092404603257</v>
      </c>
    </row>
    <row r="33" spans="1:6" x14ac:dyDescent="0.25">
      <c r="A33" s="64" t="s">
        <v>27</v>
      </c>
      <c r="B33" s="65"/>
      <c r="C33" s="65"/>
      <c r="D33" s="60">
        <v>10</v>
      </c>
      <c r="E33" s="61">
        <v>1887529</v>
      </c>
      <c r="F33" s="62">
        <f>E33/E21*100</f>
        <v>32.099419430334613</v>
      </c>
    </row>
    <row r="34" spans="1:6" x14ac:dyDescent="0.25">
      <c r="A34" s="64" t="s">
        <v>28</v>
      </c>
      <c r="B34" s="65"/>
      <c r="C34" s="65"/>
      <c r="D34" s="60">
        <v>11</v>
      </c>
      <c r="E34" s="61">
        <v>1907772</v>
      </c>
      <c r="F34" s="62">
        <f>E34/E21*100</f>
        <v>32.443672974268651</v>
      </c>
    </row>
    <row r="35" spans="1:6" x14ac:dyDescent="0.25">
      <c r="A35" s="63" t="s">
        <v>29</v>
      </c>
      <c r="B35" s="65"/>
      <c r="C35" s="65"/>
      <c r="D35" s="60">
        <v>12</v>
      </c>
      <c r="E35" s="61">
        <f>E36+E37+E38</f>
        <v>1907193</v>
      </c>
      <c r="F35" s="62">
        <f>E35/E21*100</f>
        <v>32.433826469208242</v>
      </c>
    </row>
    <row r="36" spans="1:6" x14ac:dyDescent="0.25">
      <c r="A36" s="64" t="s">
        <v>30</v>
      </c>
      <c r="B36" s="65"/>
      <c r="C36" s="65"/>
      <c r="D36" s="60">
        <v>13</v>
      </c>
      <c r="E36" s="61">
        <v>31060</v>
      </c>
      <c r="F36" s="62">
        <f>E36/E21*100</f>
        <v>0.52820802621109042</v>
      </c>
    </row>
    <row r="37" spans="1:6" x14ac:dyDescent="0.25">
      <c r="A37" s="64" t="s">
        <v>31</v>
      </c>
      <c r="B37" s="65"/>
      <c r="C37" s="65"/>
      <c r="D37" s="60">
        <v>14</v>
      </c>
      <c r="E37" s="61">
        <v>1876133</v>
      </c>
      <c r="F37" s="62">
        <f>E37/E21*100</f>
        <v>31.905618442997152</v>
      </c>
    </row>
    <row r="38" spans="1:6" hidden="1" x14ac:dyDescent="0.25">
      <c r="A38" s="64" t="s">
        <v>32</v>
      </c>
      <c r="B38" s="65"/>
      <c r="C38" s="65"/>
      <c r="D38" s="60">
        <v>15</v>
      </c>
      <c r="E38" s="61">
        <v>0</v>
      </c>
      <c r="F38" s="62">
        <f>E38/E21*100</f>
        <v>0</v>
      </c>
    </row>
    <row r="39" spans="1:6" hidden="1" x14ac:dyDescent="0.25">
      <c r="A39" s="63" t="s">
        <v>33</v>
      </c>
      <c r="B39" s="65"/>
      <c r="C39" s="65"/>
      <c r="D39" s="60">
        <v>16</v>
      </c>
      <c r="E39" s="61"/>
      <c r="F39" s="62"/>
    </row>
    <row r="40" spans="1:6" hidden="1" x14ac:dyDescent="0.25">
      <c r="A40" s="63" t="s">
        <v>34</v>
      </c>
      <c r="B40" s="65"/>
      <c r="C40" s="65"/>
      <c r="D40" s="60">
        <v>17</v>
      </c>
      <c r="E40" s="61"/>
      <c r="F40" s="62"/>
    </row>
    <row r="41" spans="1:6" hidden="1" x14ac:dyDescent="0.25">
      <c r="A41" s="64" t="s">
        <v>35</v>
      </c>
      <c r="B41" s="65"/>
      <c r="C41" s="65"/>
      <c r="D41" s="60">
        <v>18</v>
      </c>
      <c r="E41" s="61"/>
      <c r="F41" s="62"/>
    </row>
    <row r="42" spans="1:6" hidden="1" x14ac:dyDescent="0.25">
      <c r="A42" s="64" t="s">
        <v>36</v>
      </c>
      <c r="B42" s="65"/>
      <c r="C42" s="65"/>
      <c r="D42" s="60">
        <v>19</v>
      </c>
      <c r="E42" s="61"/>
      <c r="F42" s="62"/>
    </row>
    <row r="43" spans="1:6" hidden="1" x14ac:dyDescent="0.25">
      <c r="A43" s="64" t="s">
        <v>37</v>
      </c>
      <c r="B43" s="65"/>
      <c r="C43" s="65"/>
      <c r="D43" s="60">
        <v>20</v>
      </c>
      <c r="E43" s="61"/>
      <c r="F43" s="62"/>
    </row>
    <row r="44" spans="1:6" hidden="1" x14ac:dyDescent="0.25">
      <c r="A44" s="63" t="s">
        <v>38</v>
      </c>
      <c r="B44" s="65"/>
      <c r="C44" s="65"/>
      <c r="D44" s="60">
        <v>21</v>
      </c>
      <c r="E44" s="61"/>
      <c r="F44" s="62"/>
    </row>
    <row r="45" spans="1:6" hidden="1" x14ac:dyDescent="0.25">
      <c r="A45" s="64" t="s">
        <v>39</v>
      </c>
      <c r="B45" s="65"/>
      <c r="C45" s="65"/>
      <c r="D45" s="60">
        <v>22</v>
      </c>
      <c r="E45" s="61"/>
      <c r="F45" s="62"/>
    </row>
    <row r="46" spans="1:6" hidden="1" x14ac:dyDescent="0.25">
      <c r="A46" s="64" t="s">
        <v>40</v>
      </c>
      <c r="B46" s="65"/>
      <c r="C46" s="65"/>
      <c r="D46" s="60">
        <v>23</v>
      </c>
      <c r="E46" s="61"/>
      <c r="F46" s="62"/>
    </row>
    <row r="47" spans="1:6" ht="13.8" thickBot="1" x14ac:dyDescent="0.3">
      <c r="A47" s="66" t="s">
        <v>41</v>
      </c>
      <c r="B47" s="67"/>
      <c r="C47" s="67"/>
      <c r="D47" s="68">
        <v>24</v>
      </c>
      <c r="E47" s="69">
        <v>108428</v>
      </c>
      <c r="F47" s="70">
        <f>E47/E21*100</f>
        <v>1.8439323846109499</v>
      </c>
    </row>
    <row r="48" spans="1:6" hidden="1" x14ac:dyDescent="0.25">
      <c r="A48" s="71" t="s">
        <v>42</v>
      </c>
      <c r="B48" s="72"/>
      <c r="C48" s="72"/>
      <c r="D48" s="73">
        <v>25</v>
      </c>
      <c r="E48" s="74">
        <v>0</v>
      </c>
      <c r="F48" s="75">
        <v>0</v>
      </c>
    </row>
    <row r="49" spans="1:6" ht="13.8" hidden="1" thickBot="1" x14ac:dyDescent="0.3">
      <c r="A49" s="66" t="s">
        <v>43</v>
      </c>
      <c r="B49" s="67"/>
      <c r="C49" s="67"/>
      <c r="D49" s="68">
        <v>26</v>
      </c>
      <c r="E49" s="76">
        <v>0</v>
      </c>
      <c r="F49" s="70">
        <v>0</v>
      </c>
    </row>
    <row r="50" spans="1:6" x14ac:dyDescent="0.25">
      <c r="A50" s="77"/>
      <c r="B50" s="78"/>
      <c r="C50" s="78"/>
      <c r="D50" s="79"/>
      <c r="E50" s="80"/>
      <c r="F50" s="81"/>
    </row>
    <row r="51" spans="1:6" x14ac:dyDescent="0.25">
      <c r="A51" s="77"/>
      <c r="B51" s="78"/>
      <c r="C51" s="78"/>
      <c r="D51" s="79"/>
      <c r="E51" s="80"/>
      <c r="F51" s="81"/>
    </row>
    <row r="52" spans="1:6" ht="15.6" x14ac:dyDescent="0.25">
      <c r="A52" s="82" t="s">
        <v>44</v>
      </c>
      <c r="B52" s="83"/>
      <c r="C52" s="83"/>
      <c r="D52" s="83"/>
      <c r="E52" s="83"/>
      <c r="F52" s="83"/>
    </row>
    <row r="53" spans="1:6" ht="13.8" thickBot="1" x14ac:dyDescent="0.3">
      <c r="A53" s="84"/>
      <c r="B53" s="85"/>
      <c r="C53" s="85"/>
      <c r="D53" s="85"/>
      <c r="E53" s="85"/>
      <c r="F53" s="85"/>
    </row>
    <row r="54" spans="1:6" ht="15.6" x14ac:dyDescent="0.3">
      <c r="A54" s="86"/>
      <c r="B54" s="87"/>
      <c r="C54" s="87"/>
      <c r="D54" s="44"/>
      <c r="E54" s="45" t="s">
        <v>45</v>
      </c>
      <c r="F54" s="46" t="s">
        <v>46</v>
      </c>
    </row>
    <row r="55" spans="1:6" ht="16.2" thickBot="1" x14ac:dyDescent="0.3">
      <c r="A55" s="88" t="s">
        <v>47</v>
      </c>
      <c r="B55" s="89"/>
      <c r="C55" s="89"/>
      <c r="D55" s="90" t="s">
        <v>14</v>
      </c>
      <c r="E55" s="122" t="s">
        <v>66</v>
      </c>
      <c r="F55" s="119">
        <f>F20</f>
        <v>44834</v>
      </c>
    </row>
    <row r="56" spans="1:6" x14ac:dyDescent="0.25">
      <c r="A56" s="63" t="s">
        <v>48</v>
      </c>
      <c r="B56" s="91"/>
      <c r="C56" s="91"/>
      <c r="D56" s="117">
        <v>1</v>
      </c>
      <c r="E56" s="120">
        <v>17719644</v>
      </c>
      <c r="F56" s="121">
        <v>18081037</v>
      </c>
    </row>
    <row r="57" spans="1:6" ht="13.8" thickBot="1" x14ac:dyDescent="0.3">
      <c r="A57" s="66" t="s">
        <v>49</v>
      </c>
      <c r="B57" s="92"/>
      <c r="C57" s="92"/>
      <c r="D57" s="118">
        <v>2</v>
      </c>
      <c r="E57" s="69">
        <v>108057910</v>
      </c>
      <c r="F57" s="93">
        <v>110184778</v>
      </c>
    </row>
    <row r="58" spans="1:6" x14ac:dyDescent="0.25">
      <c r="A58" s="77"/>
      <c r="B58" s="94"/>
      <c r="C58" s="94"/>
      <c r="D58" s="95"/>
      <c r="E58" s="96"/>
      <c r="F58" s="97"/>
    </row>
    <row r="61" spans="1:6" ht="15.6" x14ac:dyDescent="0.25">
      <c r="A61" s="98" t="s">
        <v>50</v>
      </c>
      <c r="B61" s="99"/>
      <c r="C61" s="99"/>
      <c r="D61" s="100"/>
      <c r="E61" s="101"/>
      <c r="F61" s="102"/>
    </row>
    <row r="62" spans="1:6" ht="15" thickBot="1" x14ac:dyDescent="0.35">
      <c r="A62" s="103"/>
      <c r="B62" s="99"/>
      <c r="C62" s="104"/>
      <c r="D62" s="104"/>
      <c r="E62"/>
      <c r="F62"/>
    </row>
    <row r="63" spans="1:6" x14ac:dyDescent="0.25">
      <c r="A63" s="126" t="s">
        <v>51</v>
      </c>
      <c r="B63" s="128" t="s">
        <v>14</v>
      </c>
      <c r="C63" s="105" t="s">
        <v>52</v>
      </c>
      <c r="D63" s="106"/>
      <c r="E63" s="107"/>
      <c r="F63" s="108"/>
    </row>
    <row r="64" spans="1:6" ht="13.8" thickBot="1" x14ac:dyDescent="0.3">
      <c r="A64" s="127"/>
      <c r="B64" s="129"/>
      <c r="C64" s="130" t="s">
        <v>17</v>
      </c>
      <c r="D64" s="131"/>
      <c r="E64" s="109">
        <f>F20</f>
        <v>44834</v>
      </c>
      <c r="F64" s="108"/>
    </row>
    <row r="65" spans="1:6" ht="15" thickBot="1" x14ac:dyDescent="0.35">
      <c r="A65" s="110" t="str">
        <f>+B9</f>
        <v>CZ0008474871</v>
      </c>
      <c r="B65" s="111">
        <v>1</v>
      </c>
      <c r="C65" s="132">
        <v>5806853645</v>
      </c>
      <c r="D65" s="133"/>
      <c r="E65" s="134"/>
      <c r="F65" s="112"/>
    </row>
    <row r="66" spans="1:6" ht="14.4" x14ac:dyDescent="0.3">
      <c r="A66"/>
      <c r="B66"/>
      <c r="C66"/>
      <c r="D66"/>
      <c r="E66"/>
      <c r="F66"/>
    </row>
    <row r="68" spans="1:6" ht="52.8" x14ac:dyDescent="0.3">
      <c r="A68" s="113" t="s">
        <v>53</v>
      </c>
      <c r="B68" s="114"/>
      <c r="C68" s="114"/>
      <c r="D68" s="115"/>
      <c r="E68" s="115"/>
      <c r="F68" s="116"/>
    </row>
  </sheetData>
  <mergeCells count="5">
    <mergeCell ref="A23:C23"/>
    <mergeCell ref="A63:A64"/>
    <mergeCell ref="B63:B64"/>
    <mergeCell ref="C64:D64"/>
    <mergeCell ref="C65:E65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2023-01-06T12:33:19Z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2020-11-24T10:11:19Z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86011589-b609-4af5-8769-13069757d3c6</vt:lpwstr>
  </property>
  <property fmtid="{D5CDD505-2E9C-101B-9397-08002B2CF9AE}" pid="8" name="MSIP_Label_2a6524ed-fb1a-49fd-bafe-15c5e5ffd047_ContentBits">
    <vt:lpwstr>0</vt:lpwstr>
  </property>
</Properties>
</file>